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312"/>
  <workbookPr defaultThemeVersion="124226"/>
  <mc:AlternateContent xmlns:mc="http://schemas.openxmlformats.org/markup-compatibility/2006">
    <mc:Choice Requires="x15">
      <x15ac:absPath xmlns:x15ac="http://schemas.microsoft.com/office/spreadsheetml/2010/11/ac" url="/Users/nadine/Downloads/"/>
    </mc:Choice>
  </mc:AlternateContent>
  <xr:revisionPtr revIDLastSave="0" documentId="8_{93DB3C69-E54B-EE4E-9358-F410156D855B}" xr6:coauthVersionLast="47" xr6:coauthVersionMax="47" xr10:uidLastSave="{00000000-0000-0000-0000-000000000000}"/>
  <bookViews>
    <workbookView xWindow="38400" yWindow="500" windowWidth="27720" windowHeight="17700"/>
  </bookViews>
  <sheets>
    <sheet name="Erfolgreiche Kälberaufzucht" sheetId="1" r:id="rId1"/>
  </sheets>
  <definedNames>
    <definedName name="_xlnm.Print_Area" localSheetId="0">'Erfolgreiche Kälberaufzucht'!$A$1:$G$416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6" i="1" l="1"/>
  <c r="F412" i="1"/>
  <c r="F411" i="1"/>
  <c r="F408" i="1"/>
  <c r="F407" i="1"/>
  <c r="F404" i="1"/>
  <c r="F403" i="1"/>
  <c r="F400" i="1"/>
  <c r="F399" i="1"/>
  <c r="F396" i="1"/>
  <c r="F395" i="1"/>
  <c r="F392" i="1"/>
  <c r="F391" i="1"/>
  <c r="F388" i="1"/>
  <c r="F387" i="1"/>
  <c r="F384" i="1"/>
  <c r="F383" i="1"/>
  <c r="F380" i="1"/>
  <c r="F379" i="1"/>
  <c r="F376" i="1"/>
  <c r="F375" i="1"/>
  <c r="F372" i="1"/>
  <c r="F371" i="1"/>
  <c r="F368" i="1"/>
  <c r="F367" i="1"/>
  <c r="F364" i="1"/>
  <c r="F363" i="1"/>
  <c r="K347" i="1"/>
  <c r="J347" i="1"/>
  <c r="I347" i="1"/>
  <c r="K314" i="1"/>
  <c r="J314" i="1"/>
  <c r="I314" i="1"/>
  <c r="K287" i="1"/>
  <c r="J287" i="1"/>
  <c r="I287" i="1"/>
  <c r="K260" i="1"/>
  <c r="J260" i="1"/>
  <c r="I260" i="1"/>
  <c r="F260" i="1"/>
  <c r="K242" i="1"/>
  <c r="J242" i="1"/>
  <c r="F243" i="1"/>
  <c r="I242" i="1"/>
  <c r="F242" i="1"/>
  <c r="K200" i="1"/>
  <c r="K216" i="1"/>
  <c r="J216" i="1"/>
  <c r="F217" i="1"/>
  <c r="I216" i="1"/>
  <c r="I200" i="1"/>
  <c r="J200" i="1"/>
  <c r="J173" i="1"/>
  <c r="I173" i="1"/>
  <c r="F173" i="1"/>
  <c r="K173" i="1"/>
  <c r="K137" i="1"/>
  <c r="J137" i="1"/>
  <c r="I137" i="1"/>
  <c r="F137" i="1"/>
  <c r="K117" i="1"/>
  <c r="J117" i="1"/>
  <c r="I117" i="1"/>
  <c r="J64" i="1"/>
  <c r="F65" i="1"/>
  <c r="I64" i="1"/>
  <c r="K64" i="1"/>
  <c r="K80" i="1"/>
  <c r="J80" i="1"/>
  <c r="F81" i="1"/>
  <c r="I80" i="1"/>
  <c r="K99" i="1"/>
  <c r="J99" i="1"/>
  <c r="F100" i="1"/>
  <c r="I99" i="1"/>
  <c r="F99" i="1"/>
  <c r="J31" i="1"/>
  <c r="I31" i="1"/>
  <c r="K31" i="1"/>
  <c r="F118" i="1"/>
  <c r="F31" i="1"/>
  <c r="F138" i="1"/>
  <c r="F174" i="1"/>
  <c r="F314" i="1"/>
  <c r="F32" i="1"/>
  <c r="F80" i="1"/>
  <c r="F64" i="1"/>
  <c r="F117" i="1"/>
  <c r="F287" i="1"/>
  <c r="F347" i="1"/>
  <c r="F415" i="1"/>
  <c r="F348" i="1"/>
  <c r="F315" i="1"/>
  <c r="F201" i="1"/>
  <c r="F216" i="1"/>
  <c r="F288" i="1"/>
  <c r="F261" i="1"/>
  <c r="F200" i="1"/>
</calcChain>
</file>

<file path=xl/sharedStrings.xml><?xml version="1.0" encoding="utf-8"?>
<sst xmlns="http://schemas.openxmlformats.org/spreadsheetml/2006/main" count="720" uniqueCount="436">
  <si>
    <t>&gt; 3,5</t>
  </si>
  <si>
    <t>Sauberkeit und Hygiene der Haltung</t>
  </si>
  <si>
    <t>gut</t>
  </si>
  <si>
    <t>mittel</t>
  </si>
  <si>
    <t>schlecht</t>
  </si>
  <si>
    <t>Reinigung vor Geburt</t>
  </si>
  <si>
    <t>Vitamin- und Mineralstoffversorgung</t>
  </si>
  <si>
    <t>ja</t>
  </si>
  <si>
    <t>nein</t>
  </si>
  <si>
    <t>Abkalbebucht</t>
  </si>
  <si>
    <t>Vorhanden</t>
  </si>
  <si>
    <t>8 – 10 m²</t>
  </si>
  <si>
    <t>&lt; 8 m²</t>
  </si>
  <si>
    <t>Sauberkeit</t>
  </si>
  <si>
    <t>&lt; 3 Tiere</t>
  </si>
  <si>
    <t>allein</t>
  </si>
  <si>
    <t>Sichtkontakt / Nähe zur Restherde</t>
  </si>
  <si>
    <t>Nutzung der Bucht für kranke Tiere</t>
  </si>
  <si>
    <t>nie</t>
  </si>
  <si>
    <t>gelegentlich</t>
  </si>
  <si>
    <t>oft</t>
  </si>
  <si>
    <t>Geburtsmanagement</t>
  </si>
  <si>
    <t>&lt; 3 %</t>
  </si>
  <si>
    <t>3 – 5 %</t>
  </si>
  <si>
    <t>&gt; 5 %</t>
  </si>
  <si>
    <t>Aktive Kalbehilfe</t>
  </si>
  <si>
    <t>selten</t>
  </si>
  <si>
    <t>Nabeldesinfektion</t>
  </si>
  <si>
    <t>Abtrocknen des Kalbes</t>
  </si>
  <si>
    <t>durch Betreuer</t>
  </si>
  <si>
    <t>vorhanden</t>
  </si>
  <si>
    <t>nicht vorhanden</t>
  </si>
  <si>
    <t>Unterbringung des Kalbes direkt nach der Geburt</t>
  </si>
  <si>
    <t>Einzelbucht, Einzeliglu</t>
  </si>
  <si>
    <t>Reinigung der Kälberbucht vor Belegung</t>
  </si>
  <si>
    <t>Reinigung und Desinfektion</t>
  </si>
  <si>
    <t>Reinigung</t>
  </si>
  <si>
    <t>Überstreuen</t>
  </si>
  <si>
    <t>Biestmilchfütterung</t>
  </si>
  <si>
    <t>Zeitpunkt des ersten Melkens der Mutterkuh nach der Geburt</t>
  </si>
  <si>
    <t>&lt; 2 Std.</t>
  </si>
  <si>
    <t>2 - 4 Std.</t>
  </si>
  <si>
    <t>&gt; 6 Std.</t>
  </si>
  <si>
    <t xml:space="preserve">freies Saugen am Euter </t>
  </si>
  <si>
    <t xml:space="preserve">Menge des ersten Kolostrums </t>
  </si>
  <si>
    <t>&gt; 2,5 l</t>
  </si>
  <si>
    <t>Zeitpunkt des zweiten Kolostrums nach der ersten Gabe</t>
  </si>
  <si>
    <t>&lt; 8 Std.</t>
  </si>
  <si>
    <t>&gt; 8 Std.</t>
  </si>
  <si>
    <t>&lt; 3 Tage</t>
  </si>
  <si>
    <t>&gt; 3 Tage</t>
  </si>
  <si>
    <t>Biestmilchsauberkeit (Euter waschen; kein Blut in der Milch)</t>
  </si>
  <si>
    <t>keine</t>
  </si>
  <si>
    <t>über 75 %  der Proben &gt; 55 mg/l</t>
  </si>
  <si>
    <t xml:space="preserve">unter 75 % der Proben &lt; 55 mg / l </t>
  </si>
  <si>
    <t>Eisengabe an das neugeborene Kalb</t>
  </si>
  <si>
    <t>Trockensteher, Haltung und Fütterung</t>
  </si>
  <si>
    <t>Tränketemperatur</t>
  </si>
  <si>
    <t>&lt; 38 °C</t>
  </si>
  <si>
    <t>40 - 42 °C</t>
  </si>
  <si>
    <t>&gt; 42 °C</t>
  </si>
  <si>
    <t>keine Kontrolle</t>
  </si>
  <si>
    <t>Kälberfütterung, Milchaustauscher</t>
  </si>
  <si>
    <t>ja, für alle Tiere gleich</t>
  </si>
  <si>
    <t>Verwendung eines Futterplans</t>
  </si>
  <si>
    <t>Tränkemenge je Mahlzeit</t>
  </si>
  <si>
    <t>Wasserangebot</t>
  </si>
  <si>
    <t>freie Aufnahme</t>
  </si>
  <si>
    <t>rationiert</t>
  </si>
  <si>
    <t>Wasserqualität</t>
  </si>
  <si>
    <t>überprüft</t>
  </si>
  <si>
    <t>nicht überprüft</t>
  </si>
  <si>
    <t>Bei Eimertränke: Reinigung der Tränkeeimer</t>
  </si>
  <si>
    <t>täglich</t>
  </si>
  <si>
    <t>wöchentlich</t>
  </si>
  <si>
    <t>Kälberfütterung, Milch allgemein</t>
  </si>
  <si>
    <t>ab 2. LW</t>
  </si>
  <si>
    <t>ab 3. LW</t>
  </si>
  <si>
    <t>ab 4. LW oder später</t>
  </si>
  <si>
    <t>Qualität Kraftfutter</t>
  </si>
  <si>
    <t>KF für Kühe oder Bullen</t>
  </si>
  <si>
    <t>2 mal täglich frisch</t>
  </si>
  <si>
    <t>Kontrolle KF Aufnahme</t>
  </si>
  <si>
    <t>gesteuert über Automaten</t>
  </si>
  <si>
    <t>messen von Hand</t>
  </si>
  <si>
    <t>&lt; 0,5 kg</t>
  </si>
  <si>
    <t>Individuelle KF-Aufnahme mit 6 Lebenswochen / Tag</t>
  </si>
  <si>
    <t>0,5 - 1 kg</t>
  </si>
  <si>
    <t>&gt; 1 kg</t>
  </si>
  <si>
    <t>Zeitpunkt Kraftfutter- und Raufutterangebot</t>
  </si>
  <si>
    <t>Kraftfuttervorlage</t>
  </si>
  <si>
    <t>Qualitäts-heu</t>
  </si>
  <si>
    <t>TMR der Hochleis-tungskühe</t>
  </si>
  <si>
    <t>Undefiniert</t>
  </si>
  <si>
    <t>gut strukturiert</t>
  </si>
  <si>
    <t>feucht</t>
  </si>
  <si>
    <r>
      <t xml:space="preserve">Molkepulver </t>
    </r>
    <r>
      <rPr>
        <b/>
        <sz val="10"/>
        <rFont val="Arial"/>
        <family val="2"/>
      </rPr>
      <t>mit</t>
    </r>
    <r>
      <rPr>
        <sz val="10"/>
        <rFont val="Arial"/>
        <family val="2"/>
      </rPr>
      <t xml:space="preserve"> pfl.Eiweiß</t>
    </r>
  </si>
  <si>
    <t>Art der Milchtränke</t>
  </si>
  <si>
    <t>Trog</t>
  </si>
  <si>
    <t>Eimer ohne Nuckel</t>
  </si>
  <si>
    <t>Nuckel (Eimer oder TA)</t>
  </si>
  <si>
    <t>Kälberfütterung, Vollmilch</t>
  </si>
  <si>
    <t>Qualität der Vollmilch</t>
  </si>
  <si>
    <t>normale VM</t>
  </si>
  <si>
    <t>Milch von Kannen-kühen</t>
  </si>
  <si>
    <t>&lt; 10 %</t>
  </si>
  <si>
    <t>Zusatz von Aufwertern</t>
  </si>
  <si>
    <t>spezielle VM Aufwerter</t>
  </si>
  <si>
    <t>Eisen</t>
  </si>
  <si>
    <t>kein</t>
  </si>
  <si>
    <t>ohne Plan</t>
  </si>
  <si>
    <t>für alle Kälber nach festen Zeitplan</t>
  </si>
  <si>
    <t>Planung des Absetzen von der Milch</t>
  </si>
  <si>
    <t>Zeitpunkt des Absetzens von der Milch</t>
  </si>
  <si>
    <t>&lt; 8 Wochen</t>
  </si>
  <si>
    <t>8 - 12 Wochen</t>
  </si>
  <si>
    <t>&gt;12 Wochen</t>
  </si>
  <si>
    <t>&lt; 1 Woche</t>
  </si>
  <si>
    <t>1 - 2 Wochen</t>
  </si>
  <si>
    <t>Fütterungszeiten</t>
  </si>
  <si>
    <t>Tränke-automat</t>
  </si>
  <si>
    <t>feste Zeiten</t>
  </si>
  <si>
    <t>wechselnde Zeiten</t>
  </si>
  <si>
    <t>Kälberhaltung, Stallklima</t>
  </si>
  <si>
    <t>Zugluft im Liegebereich</t>
  </si>
  <si>
    <t>Angebot eines Mikroklimabereiches für das Kalb</t>
  </si>
  <si>
    <t>Ammoniakgeruch spürbar (30 cm über der Einstreu: Kniefall!!)</t>
  </si>
  <si>
    <t>wenig</t>
  </si>
  <si>
    <t>deutlich</t>
  </si>
  <si>
    <t>&lt; 4 ppm</t>
  </si>
  <si>
    <t>4 - 10 ppm</t>
  </si>
  <si>
    <t>&gt; 10 ppm</t>
  </si>
  <si>
    <t>Luftfeuchtigkeit im Liegebereich</t>
  </si>
  <si>
    <t>&gt; + 15 °C</t>
  </si>
  <si>
    <t>Temperatur im Liegebereich (Kälber älter als 1 Woche)</t>
  </si>
  <si>
    <t>Anpassung der Fütterung im Winter</t>
  </si>
  <si>
    <t>steigende Energie-versorgung</t>
  </si>
  <si>
    <t>KF Spender,     ad libitum</t>
  </si>
  <si>
    <t>Kälberhaltung, Haltungssysteme</t>
  </si>
  <si>
    <t>Gestaltung des Liegebereiches</t>
  </si>
  <si>
    <t>trockene Einstreu</t>
  </si>
  <si>
    <t>Liegeboxen</t>
  </si>
  <si>
    <t>Stallsystem</t>
  </si>
  <si>
    <t>Außenklima-haltung</t>
  </si>
  <si>
    <t>Warmstall</t>
  </si>
  <si>
    <t>ja, jeweils überdacht</t>
  </si>
  <si>
    <t>ja, nur teil-überdacht</t>
  </si>
  <si>
    <t>Außenklimahaltung: Angebot Mirkoklima</t>
  </si>
  <si>
    <t>Außenklimahaltung: Zwei-Liegeflächensystem (Liegefläche in Hütte und Liegefläche außen)</t>
  </si>
  <si>
    <t>Außenklimahaltung: Schutz vor Wind im Liegebereich</t>
  </si>
  <si>
    <t>nur bei Hauptwind-richtung</t>
  </si>
  <si>
    <t>ja, immer</t>
  </si>
  <si>
    <t>Unterbringung Kälber in den ersten 14 Tagen</t>
  </si>
  <si>
    <t>Einstreuhäufigkeit</t>
  </si>
  <si>
    <t>alle 2 - 4 Tage</t>
  </si>
  <si>
    <t>Intervall &gt; 1 Woche</t>
  </si>
  <si>
    <t>Ausmisthäufigkeit</t>
  </si>
  <si>
    <t>&gt; 4 Wochen</t>
  </si>
  <si>
    <t>trocken und saugfähig</t>
  </si>
  <si>
    <t>verdorben</t>
  </si>
  <si>
    <t>Einstreuqualität</t>
  </si>
  <si>
    <t>Überdachter Auslauf</t>
  </si>
  <si>
    <t xml:space="preserve"> 1 : 1</t>
  </si>
  <si>
    <t xml:space="preserve"> 1,2 : 1</t>
  </si>
  <si>
    <t xml:space="preserve"> &gt; 1,5 : 1</t>
  </si>
  <si>
    <t>Platzbedarf, Einzelhaltung</t>
  </si>
  <si>
    <t>&lt; 1,5 m²</t>
  </si>
  <si>
    <t>Platzbedarf, Gruppenhaltung</t>
  </si>
  <si>
    <t>Gruppenhaltung, Altersunterschied in der Gruppe</t>
  </si>
  <si>
    <t>&lt; 2 Wochen</t>
  </si>
  <si>
    <t>2 - 4 Wochen</t>
  </si>
  <si>
    <t>ja; 2,5 cm</t>
  </si>
  <si>
    <t>ja; &gt; 2,5 cm</t>
  </si>
  <si>
    <t>Tiergesundheit</t>
  </si>
  <si>
    <t>3 - 5 %</t>
  </si>
  <si>
    <t>10 - 20 %</t>
  </si>
  <si>
    <t>&gt; 20 %</t>
  </si>
  <si>
    <t>Durchfallerkrankung</t>
  </si>
  <si>
    <t>häufig / stark</t>
  </si>
  <si>
    <t>Häufigkeit Durchfallerkrankung je befallenes Kalb</t>
  </si>
  <si>
    <t>&gt; 1</t>
  </si>
  <si>
    <t xml:space="preserve">braun </t>
  </si>
  <si>
    <t>gelb</t>
  </si>
  <si>
    <t>fest</t>
  </si>
  <si>
    <t>glänzend</t>
  </si>
  <si>
    <t>rauh, stumpf</t>
  </si>
  <si>
    <t>Fehlstellen</t>
  </si>
  <si>
    <t>Zeitpunkt der Durchfallerkrankung</t>
  </si>
  <si>
    <t>0 - 3 Wochen</t>
  </si>
  <si>
    <t>&gt; 3 Wochen</t>
  </si>
  <si>
    <t>grau, blutig</t>
  </si>
  <si>
    <t>Morbidität (Erkrankungsrate)</t>
  </si>
  <si>
    <t>&lt; 35 kg</t>
  </si>
  <si>
    <t>35 - 45 kg</t>
  </si>
  <si>
    <t>&gt; 45 kg</t>
  </si>
  <si>
    <t>Durchschnittliches Geburtsgewicht (Schwarz-Bunte)</t>
  </si>
  <si>
    <t>&lt; 90 kg</t>
  </si>
  <si>
    <t>Alter bei Erstbelegung der Färsen</t>
  </si>
  <si>
    <t>Gewicht bei Erstbelegung</t>
  </si>
  <si>
    <t>&lt; 16 Monate</t>
  </si>
  <si>
    <t>&gt; 16 Monate</t>
  </si>
  <si>
    <t>Verhalten der Kälber beim Tränken</t>
  </si>
  <si>
    <t>Trinkgeschwindigkeit</t>
  </si>
  <si>
    <t>Anzahl abgebrochener Besuche (am TA)</t>
  </si>
  <si>
    <t>0 - 2</t>
  </si>
  <si>
    <t>&gt; 6</t>
  </si>
  <si>
    <t xml:space="preserve"> 3 - 5</t>
  </si>
  <si>
    <t>&lt; 5 %</t>
  </si>
  <si>
    <t>5 - 10 %</t>
  </si>
  <si>
    <t>&gt; 10 %</t>
  </si>
  <si>
    <t>Anteil Kälber auf der Alarmliste (am TA)</t>
  </si>
  <si>
    <t>Verweilen in der Tränkestation nach Saugakt (am TA)</t>
  </si>
  <si>
    <t>&gt; 10 Min.</t>
  </si>
  <si>
    <t>3 - 10 Min.</t>
  </si>
  <si>
    <t>&lt; 2 Min.</t>
  </si>
  <si>
    <t>Gegenseitiges Besaugen am Maul</t>
  </si>
  <si>
    <t>Gegenseitiges Besaugen am Nabel</t>
  </si>
  <si>
    <t>positive Bewertung</t>
  </si>
  <si>
    <t>negative Bewertung</t>
  </si>
  <si>
    <t>24-25 Mon.</t>
  </si>
  <si>
    <t>26-28 Mon.</t>
  </si>
  <si>
    <t>&gt;28 Mon.</t>
  </si>
  <si>
    <t>&lt; 0,1 %</t>
  </si>
  <si>
    <t>&gt; 0,1 %</t>
  </si>
  <si>
    <t>&lt; 8 %</t>
  </si>
  <si>
    <t>9 - 10 %</t>
  </si>
  <si>
    <t>MAT Verbrauch je Kalb in der Aufzuchtperiode</t>
  </si>
  <si>
    <t>mit Mutter in Abkalbe-bucht</t>
  </si>
  <si>
    <t>Gewichtsentwicklung der Kälber nach dem Absetzen</t>
  </si>
  <si>
    <t>zügig steigend</t>
  </si>
  <si>
    <t>rückläufig</t>
  </si>
  <si>
    <t>Stagnation für einige Tage</t>
  </si>
  <si>
    <t>Kälberverluste bis 3 Monate</t>
  </si>
  <si>
    <t>&lt; 2,5</t>
  </si>
  <si>
    <t>2,5 – 3,0</t>
  </si>
  <si>
    <t>&gt; 3,0</t>
  </si>
  <si>
    <t>Körperkondition bei Färsen (BCS)</t>
  </si>
  <si>
    <t>Körperkondition bei Kühen (BCS)</t>
  </si>
  <si>
    <t>&lt; 3,0</t>
  </si>
  <si>
    <t>3,0 - 3,5</t>
  </si>
  <si>
    <t>60 - 80 %</t>
  </si>
  <si>
    <t>&gt; 80 %</t>
  </si>
  <si>
    <t>&lt; 60 %</t>
  </si>
  <si>
    <t>mehr</t>
  </si>
  <si>
    <t>weniger</t>
  </si>
  <si>
    <t>&gt; 1,5 m²</t>
  </si>
  <si>
    <t>&lt; 1,7 m²</t>
  </si>
  <si>
    <t>&gt; 1,7 m²</t>
  </si>
  <si>
    <t>&lt; 1,8 m²</t>
  </si>
  <si>
    <t>&gt; 1,8 m²</t>
  </si>
  <si>
    <t>&lt; 4,5 m²</t>
  </si>
  <si>
    <t>&gt; 4,5 m²</t>
  </si>
  <si>
    <t>&lt; 6 m²</t>
  </si>
  <si>
    <t>&gt; 6 m²</t>
  </si>
  <si>
    <t>Sicht- und Berührungskontakt bei Einzelhaltung</t>
  </si>
  <si>
    <t>Spaltenboden: Spaltenbreite (bis 6. LM)</t>
  </si>
  <si>
    <t>&lt; 2,5 cm</t>
  </si>
  <si>
    <t>&gt; 2,5 cm</t>
  </si>
  <si>
    <t>Spaltenboden: Auftrittsbreite (bis 6. LM)</t>
  </si>
  <si>
    <t>&gt; 7 cm</t>
  </si>
  <si>
    <t>&lt; 7 cm</t>
  </si>
  <si>
    <t>Platzangebot je Mutterkuh</t>
  </si>
  <si>
    <t>Vorschriften Tierschutzt-NutztierhaltungsVO</t>
  </si>
  <si>
    <t>werden während der Cross-Complianceüberprüfungen mit kontrolliert</t>
  </si>
  <si>
    <t>Anzahl pos. Bewertungen</t>
  </si>
  <si>
    <t>Anzahl neg. Bewertungen</t>
  </si>
  <si>
    <t>%</t>
  </si>
  <si>
    <t xml:space="preserve"> =</t>
  </si>
  <si>
    <t>H&amp;L Milchtaxi</t>
  </si>
  <si>
    <t>Der einfache Weg zur Kälberfütterung</t>
  </si>
  <si>
    <t>H&amp;L Milchtaxi Pasteurisierer</t>
  </si>
  <si>
    <t>Die beste Milchqualität für Ihre Kälber</t>
  </si>
  <si>
    <t>Das H&amp;L Fressgitter</t>
  </si>
  <si>
    <t>Effektive Eimerfütterung</t>
  </si>
  <si>
    <t>H&amp;L Iglu-Veranda</t>
  </si>
  <si>
    <t>Die mobile Kälberaufzucht</t>
  </si>
  <si>
    <t>Abschließende Bewertung der Auswertung</t>
  </si>
  <si>
    <t>durch Mutterkuh</t>
  </si>
  <si>
    <t>Checkliste: Erfolgreiche Kälberaufzucht</t>
  </si>
  <si>
    <t>Erstkalbealter</t>
  </si>
  <si>
    <t>Einleitende Kenndaten - Wie gut ist Ihre Kälberaufzucht?</t>
  </si>
  <si>
    <t>Vorschriften Tierschutzt-NutztierhaltungsVO (unvollständig!)</t>
  </si>
  <si>
    <t>Regelmäßige Reinigung der Bucht</t>
  </si>
  <si>
    <t>Pasteurisieren von Vollmilch</t>
  </si>
  <si>
    <t>nur Reinigung</t>
  </si>
  <si>
    <t>nur Einstreuen</t>
  </si>
  <si>
    <t>weich, breiig</t>
  </si>
  <si>
    <t>flüssig, wässrig</t>
  </si>
  <si>
    <t>37,7 - 38,2</t>
  </si>
  <si>
    <t>Körpertemperatur °C</t>
  </si>
  <si>
    <t>38,3-38,8</t>
  </si>
  <si>
    <t>&gt; 38,9</t>
  </si>
  <si>
    <t>Nasenausfluss</t>
  </si>
  <si>
    <t>normales Sekret</t>
  </si>
  <si>
    <t>beidseitiger schleimiger Auswurf</t>
  </si>
  <si>
    <t>Auge / Ohr</t>
  </si>
  <si>
    <t xml:space="preserve">normal </t>
  </si>
  <si>
    <t>geneigter Kopf, beide Ohren hängen</t>
  </si>
  <si>
    <t>Gelenke</t>
  </si>
  <si>
    <t>Gelenke trocken</t>
  </si>
  <si>
    <t>ange-schwollen</t>
  </si>
  <si>
    <t>Spalten, Beton</t>
  </si>
  <si>
    <t>&gt; 3Tiere</t>
  </si>
  <si>
    <t>Calf-Vital Kälberretter in Griffweite</t>
  </si>
  <si>
    <t>ja, gereinigt</t>
  </si>
  <si>
    <t>nein, nicht vorhanden</t>
  </si>
  <si>
    <t>ja, aber nicht gereinigt</t>
  </si>
  <si>
    <t>keine Kontrolle des Serums</t>
  </si>
  <si>
    <t>nie oder selten</t>
  </si>
  <si>
    <t>beide Augen tränen, Ohren hängen</t>
  </si>
  <si>
    <t>Weitere Fütterung von Biestmilch</t>
  </si>
  <si>
    <t>ja, individuell für jedes Kalb</t>
  </si>
  <si>
    <t>individuell nach Körper-gewicht oder KF Aufnahme</t>
  </si>
  <si>
    <t>&gt; 2 Wochen</t>
  </si>
  <si>
    <t>Dauer der Absetzphase</t>
  </si>
  <si>
    <t>Kühlen der Vollmilch bis zum Vertränken</t>
  </si>
  <si>
    <t>ja, für max. 24 Std. bei max. 15 °C</t>
  </si>
  <si>
    <t>einmaliges Herunter-kühlen</t>
  </si>
  <si>
    <t>einmal täglich mit Reiniger</t>
  </si>
  <si>
    <t>alle paar Tage, ohne festen Plan</t>
  </si>
  <si>
    <t>Magermilchanteil</t>
  </si>
  <si>
    <t>Rohfasergehalt im MAT (Indiz für pfl. Eiweißträger)</t>
  </si>
  <si>
    <t>Aschegehalt im MAT (wenn keine pfl. Rohstoffe verwendet werden, ansonsten keine Bewertung möglich)</t>
  </si>
  <si>
    <t>im Trog mit Rauhfutter vermischt</t>
  </si>
  <si>
    <t>wenig trübes Sekret, einseitig</t>
  </si>
  <si>
    <t xml:space="preserve"> 0 bis + 15 °C</t>
  </si>
  <si>
    <t>&lt; - 0 °C</t>
  </si>
  <si>
    <t>alle 2 - 3 Wochen</t>
  </si>
  <si>
    <t>alle 4 - 5 Wochen</t>
  </si>
  <si>
    <t>&gt; 6 Wochen</t>
  </si>
  <si>
    <t>sicheres Scheren-fressgitter</t>
  </si>
  <si>
    <t>Selbstfang-fressgitter</t>
  </si>
  <si>
    <t>Wenn Fressgitter eingesetzt werden:</t>
  </si>
  <si>
    <t>&gt; 400 kg</t>
  </si>
  <si>
    <t>&lt; 400 kg</t>
  </si>
  <si>
    <t>&gt; 2,5 m²</t>
  </si>
  <si>
    <t>&gt; 3,5 m²</t>
  </si>
  <si>
    <t>&gt; 4 m²</t>
  </si>
  <si>
    <t>keine Spalten</t>
  </si>
  <si>
    <t>Checkliste / SOP Geburtsablauf für Mitarbeiter</t>
  </si>
  <si>
    <t>2 - 3 l</t>
  </si>
  <si>
    <t>3 - 4 l</t>
  </si>
  <si>
    <t>&lt; 2 l</t>
  </si>
  <si>
    <t>&gt; 4 Std.</t>
  </si>
  <si>
    <t>Biestmilchmanagementsystem / SOP vorhanden</t>
  </si>
  <si>
    <t xml:space="preserve">Tägliche Zunahme </t>
  </si>
  <si>
    <t>Bestimmung der Trockensubstanz in der Vollmilch</t>
  </si>
  <si>
    <t>MM Anteil &gt; 30 %</t>
  </si>
  <si>
    <t>&lt; 30 kg</t>
  </si>
  <si>
    <t>Trocken TMR</t>
  </si>
  <si>
    <t>zu fein gehächselt</t>
  </si>
  <si>
    <t>feucht, muffig</t>
  </si>
  <si>
    <t>&lt; 2 %</t>
  </si>
  <si>
    <t>2 - 5 %</t>
  </si>
  <si>
    <t>Farbe des Kotes</t>
  </si>
  <si>
    <t>Offenstall</t>
  </si>
  <si>
    <t>Einzel- boxen</t>
  </si>
  <si>
    <t>Zweier- boxen</t>
  </si>
  <si>
    <t>Gruppe &gt; 4</t>
  </si>
  <si>
    <t>1,5 - 2,5 m²</t>
  </si>
  <si>
    <t>1,5 - 3,5 m²</t>
  </si>
  <si>
    <t>&gt; 120 kg</t>
  </si>
  <si>
    <t>90 - 120 kg</t>
  </si>
  <si>
    <t>1 - 2,5 l</t>
  </si>
  <si>
    <t>TwinHutch</t>
  </si>
  <si>
    <t>Tiergerechte Kleinstgruppenhaltung</t>
  </si>
  <si>
    <t>Kälbergarten</t>
  </si>
  <si>
    <t>Einzelhaltung im Außenklima</t>
  </si>
  <si>
    <t>Moderne und leistungsorientiere Automatenfütterung</t>
  </si>
  <si>
    <t>MultiMaxVeranda</t>
  </si>
  <si>
    <t>im Außenklima</t>
  </si>
  <si>
    <t>Mobile Kleingruppenhaltung</t>
  </si>
  <si>
    <t>&gt; 130 g</t>
  </si>
  <si>
    <t>120 - 125 g</t>
  </si>
  <si>
    <t>&lt; 100 g</t>
  </si>
  <si>
    <t>Kälberverluste bis 48 Stunden nach Geburt</t>
  </si>
  <si>
    <t>Diese Checkliste dient zur Überprüfung Ihrer Kälberhaltung. Sie ist in verschiedene Schwerpunkte gegliedert, damit Sie erkennen können, in welchen Bereichen Stärken oder Schwächen Ihres Betriebes liegen. Bitte berechnen Sie die prozentualen Anteile der positiven und negativen Bewertungen in jedem Bereich. Dazu können, nach Belieben, eigene Faktoren in die Bewertung hinzugezogen werden. Hierfür sind in jedem Schwerpunktbereich Lehrzeilen freigehalten worden.</t>
  </si>
  <si>
    <t>Ein Tipp: Lassen Sie diesen Fragenbogen auch von Ihrem Fachberater, Tierarzt oder von anderen Berufskollegen bewerten, um subjektive Fehlerquellen oder eigene "Betriebsblindheit" auszuschließen.</t>
  </si>
  <si>
    <t>Gewicht bei einem Alter von 3 Monaten (Schwarz-Bunte)</t>
  </si>
  <si>
    <t>Platzbedarf Einzelhaltung mind. 120 x 80 cm x 80 cm Höhe; bis zur 2. LW</t>
  </si>
  <si>
    <t>Platzbedarf Einzelhaltung mind. 160 x 100 cm x 80 cm Höhe; 2. - 8. LW</t>
  </si>
  <si>
    <t>Platzbedarf Gruppenhaltung; Kälber mit bis zu 150 kg</t>
  </si>
  <si>
    <t>Platzbedarf Gruppenhaltung; Kälber mit bis zu 150 - 220 kg</t>
  </si>
  <si>
    <t>Platzbedarf Gruppenhaltung; Kälber mit über 220 kg</t>
  </si>
  <si>
    <t>Ges. Buchtengröße Gruppenhaltung; 2. - 8. LW</t>
  </si>
  <si>
    <t>Ges. Buchtengröße Gruppenhaltung; &gt; 8. LW</t>
  </si>
  <si>
    <t>Sauberkeit des Hinterlaufs und des Schambereich der kalbenden Kuh</t>
  </si>
  <si>
    <t>Muttertierimpfung (E-Coli- / Rota-Corona-Impfung) - wenn diese Erreger Bestandteile des Betriebsproblems sind</t>
  </si>
  <si>
    <t>Totgeburten und tote Kälber innerhalb von 48 Std. nach der Geburt</t>
  </si>
  <si>
    <t>Zeitpunkt der ersten Kolostrumgabe nach der Geburt</t>
  </si>
  <si>
    <t>Ausreichender Vorrat an Biestmilch (Erstgemelk altmelkender Kühe) tiefgefroren</t>
  </si>
  <si>
    <t>Kontrolle des Eiweißgehaltes im Blutserum, im Alter von ca. 1-8 Tagen (= Auskunft über Erfolg der Passagerate der Immunoglobuline ins Blut; gemessen in mg Eiweiß / l Blutserum; Schwelle: 55 m/l)</t>
  </si>
  <si>
    <t>z.B. Informationen am Tränkeautomaten (TA)</t>
  </si>
  <si>
    <t>Anmischtemperatur, gemäß Empfehlung des Herstellers (Fettlöslichkeit!!)</t>
  </si>
  <si>
    <t>Kontrolle der Löslichkeit des MAT beim Anrühren</t>
  </si>
  <si>
    <t>Kälberfütterung; Kraftfutter, Raufutter</t>
  </si>
  <si>
    <t>Qualität Raufutter I</t>
  </si>
  <si>
    <t>Qualität Raufutter II</t>
  </si>
  <si>
    <t>Tierverluste bis 48 Stunden nach der Geburt</t>
  </si>
  <si>
    <t>Tierverluste bis 3 Monate</t>
  </si>
  <si>
    <t>Atemwegserkrankungen</t>
  </si>
  <si>
    <t>Häufigkeit Atemwegserkrankungen je befallenes Kalb</t>
  </si>
  <si>
    <t>Fellzustand bei Alter von 10 Wochen</t>
  </si>
  <si>
    <t>Kalb: Fressplatzverhältnis (Rau- und Kraftfutter, Außnahme: KF-Spender)</t>
  </si>
  <si>
    <t>Spaltenboden: Spaltenbreite (bis Alter: 6 Monate)</t>
  </si>
  <si>
    <t>CalfExpert</t>
  </si>
  <si>
    <t>Positive</t>
  </si>
  <si>
    <t>Negative</t>
  </si>
  <si>
    <t>No of Lines</t>
  </si>
  <si>
    <t>Konzentration Milchaustauscher (g/l Tränke)</t>
  </si>
  <si>
    <r>
      <t>Zur Berechnung, geben Sie in den entsprechend zutreffenden Feldern neben den Bewertungskriterien 
den</t>
    </r>
    <r>
      <rPr>
        <b/>
        <sz val="9"/>
        <color indexed="8"/>
        <rFont val="Arial"/>
        <family val="2"/>
      </rPr>
      <t xml:space="preserve"> Buchstaben Y</t>
    </r>
    <r>
      <rPr>
        <sz val="9"/>
        <color indexed="8"/>
        <rFont val="Arial"/>
        <family val="2"/>
      </rPr>
      <t xml:space="preserve"> ein. </t>
    </r>
  </si>
  <si>
    <t>Die Listen erheben keinen Anspruch auf Vollständigkeit. Die Bewertungskriterien unterliegen allgemeinen wissenschaftlichen Erkenntnissen, Erfahrungen aus der Praxis oder der subjetiven Beurteilung des Autors. Der Autor sowie Holm &amp; Laue haften nicht für eventuell falsch getroffene Schlussfolgerungen aus der Auswertung der Checkliste. Die Verantwortung liegt allein beim Betriebsleiter. Sie haben in diesem offenen Exceldatenblatt die Möglichkeit eigene betriebliche Kennwerte einzugeben.</t>
  </si>
  <si>
    <t>Einzel oder Gruppenbucht</t>
  </si>
  <si>
    <t>allein in Abkalbebucht</t>
  </si>
  <si>
    <t>&lt; 1,5 l</t>
  </si>
  <si>
    <t>Milchmenge (Liter Milch oder gr MAT)</t>
  </si>
  <si>
    <t>6-8 l
750 - 1000 g</t>
  </si>
  <si>
    <t>&lt; 6 l 
750 g</t>
  </si>
  <si>
    <t>&gt; 8 l
&gt; 1000 g</t>
  </si>
  <si>
    <t>&lt; 600 g</t>
  </si>
  <si>
    <t>600 - 750 g</t>
  </si>
  <si>
    <t>&gt; 750 g</t>
  </si>
  <si>
    <t>niedrig            (&lt; 500 ml/min.)</t>
  </si>
  <si>
    <t>mittel (500 - 1000 ml/min.)</t>
  </si>
  <si>
    <t>hoch         (&gt;1000 ml/min.)</t>
  </si>
  <si>
    <t>hochwertige Transitmilch</t>
  </si>
  <si>
    <t>Reinigung des Lagerbehälters</t>
  </si>
  <si>
    <r>
      <t xml:space="preserve">MM Anteil 
&lt; 30 % oder Molkepulver </t>
    </r>
    <r>
      <rPr>
        <b/>
        <sz val="10"/>
        <rFont val="Arial"/>
        <family val="2"/>
      </rPr>
      <t>ohne</t>
    </r>
    <r>
      <rPr>
        <sz val="10"/>
        <rFont val="Arial"/>
        <family val="2"/>
      </rPr>
      <t xml:space="preserve"> pfl.Eiweiß</t>
    </r>
  </si>
  <si>
    <t>30 - 50 kg</t>
  </si>
  <si>
    <t>&gt; 50 kg</t>
  </si>
  <si>
    <t>Kälberkorn (Pellets oder Müsli)</t>
  </si>
  <si>
    <t>Kotkonsistenz (Achtung bei AdLibitumtränke ist der Kot immer etwas flüssiger)</t>
  </si>
  <si>
    <t>Ammoniakgehalt gemessen; laut TierSchNutztV max. 20ppm!!!</t>
  </si>
  <si>
    <t>Nutzung von Kälberjacken</t>
  </si>
  <si>
    <t>gelegentlich für schwache Kälber</t>
  </si>
  <si>
    <t>ja, im Winter für alle Kälber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</si>
</sst>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5" formatCode="_-* #,##0.00\ _€_-;\-* #,##0.00\ _€_-;_-* &quot;-&quot;??\ _€_-;_-@_-"/>
  </numFmts>
  <fonts count="17" x14ac:knownFonts="1">
    <font>
      <sz val="10"/>
      <name val="Arial"/>
    </font>
    <font>
      <sz val="10"/>
      <name val="Arial"/>
    </font>
    <font>
      <sz val="8"/>
      <name val="Arial"/>
      <family val="2"/>
    </font>
    <font>
      <b/>
      <sz val="9"/>
      <name val="Arial"/>
      <family val="2"/>
    </font>
    <font>
      <b/>
      <sz val="9"/>
      <color indexed="8"/>
      <name val="Arial"/>
      <family val="2"/>
    </font>
    <font>
      <sz val="10"/>
      <name val="Arial"/>
      <family val="2"/>
    </font>
    <font>
      <sz val="9"/>
      <color indexed="8"/>
      <name val="Arial"/>
      <family val="2"/>
    </font>
    <font>
      <sz val="9"/>
      <name val="Arial"/>
      <family val="2"/>
    </font>
    <font>
      <sz val="12"/>
      <name val="Arial"/>
      <family val="2"/>
    </font>
    <font>
      <b/>
      <sz val="10"/>
      <color indexed="8"/>
      <name val="Arial"/>
      <family val="2"/>
    </font>
    <font>
      <b/>
      <sz val="10"/>
      <name val="Arial"/>
      <family val="2"/>
    </font>
    <font>
      <b/>
      <sz val="20"/>
      <color indexed="8"/>
      <name val="Arial"/>
      <family val="2"/>
    </font>
    <font>
      <b/>
      <sz val="14"/>
      <name val="Arial"/>
      <family val="2"/>
    </font>
    <font>
      <b/>
      <sz val="12"/>
      <color indexed="8"/>
      <name val="Arial"/>
      <family val="2"/>
    </font>
    <font>
      <b/>
      <sz val="12"/>
      <name val="Arial"/>
      <family val="2"/>
    </font>
    <font>
      <sz val="12"/>
      <color indexed="8"/>
      <name val="Arial"/>
      <family val="2"/>
    </font>
    <font>
      <b/>
      <sz val="9"/>
      <color indexed="8"/>
      <name val="Arial"/>
      <family val="2"/>
    </font>
  </fonts>
  <fills count="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rgb="FFFFFF00"/>
        <bgColor indexed="64"/>
      </patternFill>
    </fill>
    <fill>
      <patternFill patternType="solid">
        <fgColor rgb="FFFF0000"/>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2">
    <xf numFmtId="0" fontId="0" fillId="0" borderId="0"/>
    <xf numFmtId="165" fontId="1" fillId="0" borderId="0" applyFont="0" applyFill="0" applyBorder="0" applyAlignment="0" applyProtection="0"/>
  </cellStyleXfs>
  <cellXfs count="158">
    <xf numFmtId="0" fontId="0" fillId="0" borderId="0" xfId="0"/>
    <xf numFmtId="0" fontId="5" fillId="0" borderId="0" xfId="0" applyFont="1" applyAlignment="1">
      <alignment horizontal="center" vertical="center" wrapText="1"/>
    </xf>
    <xf numFmtId="0" fontId="4" fillId="0" borderId="0" xfId="0" applyFont="1" applyAlignment="1">
      <alignment horizontal="left" vertical="center" wrapText="1"/>
    </xf>
    <xf numFmtId="0" fontId="6" fillId="0" borderId="0" xfId="0" applyFont="1" applyAlignment="1">
      <alignment horizontal="left"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left" vertical="center" wrapText="1"/>
    </xf>
    <xf numFmtId="0" fontId="6" fillId="0" borderId="0" xfId="0" applyFont="1" applyBorder="1" applyAlignment="1">
      <alignment horizontal="left" vertical="center" wrapText="1"/>
    </xf>
    <xf numFmtId="0" fontId="5" fillId="0" borderId="0" xfId="0" applyFont="1" applyFill="1" applyBorder="1" applyAlignment="1">
      <alignment horizontal="center" vertical="center" wrapText="1"/>
    </xf>
    <xf numFmtId="0" fontId="4" fillId="0" borderId="0" xfId="0" applyFont="1" applyBorder="1" applyAlignment="1">
      <alignment horizontal="left" vertical="center" wrapText="1"/>
    </xf>
    <xf numFmtId="0" fontId="4" fillId="2" borderId="0" xfId="0" applyFont="1" applyFill="1" applyAlignment="1">
      <alignment horizontal="left" vertical="center" wrapText="1"/>
    </xf>
    <xf numFmtId="0" fontId="4" fillId="3" borderId="0" xfId="0" applyFont="1" applyFill="1" applyAlignment="1">
      <alignment horizontal="left" vertical="center" wrapText="1"/>
    </xf>
    <xf numFmtId="0" fontId="6" fillId="0" borderId="0" xfId="0" applyFont="1" applyAlignment="1">
      <alignment horizontal="left" vertical="center"/>
    </xf>
    <xf numFmtId="0" fontId="4" fillId="0" borderId="0" xfId="0" applyFont="1" applyFill="1" applyAlignment="1">
      <alignment horizontal="left" vertical="center" wrapText="1"/>
    </xf>
    <xf numFmtId="0" fontId="6" fillId="0" borderId="0" xfId="0" applyNumberFormat="1" applyFont="1" applyFill="1" applyAlignment="1">
      <alignment horizontal="left" vertical="center" wrapText="1"/>
    </xf>
    <xf numFmtId="0" fontId="4" fillId="0" borderId="0" xfId="0" applyFont="1" applyAlignment="1">
      <alignment horizontal="left" vertical="center"/>
    </xf>
    <xf numFmtId="0" fontId="5" fillId="0" borderId="0" xfId="0" applyFont="1" applyBorder="1" applyAlignment="1">
      <alignment horizontal="center" vertical="center" wrapText="1"/>
    </xf>
    <xf numFmtId="0" fontId="6" fillId="2" borderId="1" xfId="0" applyFont="1" applyFill="1" applyBorder="1" applyAlignment="1">
      <alignment horizontal="left" vertical="center" wrapText="1"/>
    </xf>
    <xf numFmtId="0" fontId="8" fillId="2" borderId="2" xfId="0" applyFont="1" applyFill="1" applyBorder="1" applyAlignment="1">
      <alignment horizontal="right"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8" fillId="3" borderId="2" xfId="0" applyFont="1" applyFill="1" applyBorder="1" applyAlignment="1">
      <alignment horizontal="right" vertical="center"/>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0" borderId="0" xfId="0" applyFont="1" applyFill="1" applyBorder="1" applyAlignment="1">
      <alignment horizontal="left" vertical="center"/>
    </xf>
    <xf numFmtId="0" fontId="12" fillId="0" borderId="0" xfId="0" applyFont="1" applyAlignment="1">
      <alignment horizontal="left" vertical="center"/>
    </xf>
    <xf numFmtId="0" fontId="7" fillId="2" borderId="2" xfId="0" applyFont="1" applyFill="1" applyBorder="1" applyAlignment="1">
      <alignment horizontal="right"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0" borderId="0" xfId="0" applyFont="1" applyAlignment="1">
      <alignment horizontal="center" vertical="center" wrapText="1"/>
    </xf>
    <xf numFmtId="0" fontId="7" fillId="3" borderId="2" xfId="0" applyFont="1" applyFill="1" applyBorder="1" applyAlignment="1">
      <alignment horizontal="right"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4" fillId="0" borderId="0" xfId="0" applyFont="1" applyAlignment="1">
      <alignment horizontal="left" vertical="center" wrapText="1"/>
    </xf>
    <xf numFmtId="0" fontId="13" fillId="0" borderId="0" xfId="0" applyFont="1" applyBorder="1" applyAlignment="1">
      <alignment horizontal="left" vertical="center" wrapText="1"/>
    </xf>
    <xf numFmtId="0" fontId="6" fillId="0" borderId="0" xfId="0" applyFont="1" applyFill="1" applyBorder="1" applyAlignment="1">
      <alignment horizontal="left" vertical="center" wrapText="1"/>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14" fillId="0" borderId="0" xfId="0" applyFont="1" applyFill="1" applyBorder="1" applyAlignment="1">
      <alignment horizontal="left" vertical="center"/>
    </xf>
    <xf numFmtId="0" fontId="14" fillId="0" borderId="0" xfId="0" applyFont="1" applyAlignment="1">
      <alignment horizontal="left" vertical="center"/>
    </xf>
    <xf numFmtId="0" fontId="15" fillId="0" borderId="0" xfId="0" applyFont="1" applyBorder="1" applyAlignment="1">
      <alignment horizontal="left" vertical="center" wrapText="1"/>
    </xf>
    <xf numFmtId="0" fontId="7" fillId="0" borderId="0" xfId="0" applyFont="1"/>
    <xf numFmtId="0" fontId="8" fillId="0" borderId="0" xfId="0" applyFont="1"/>
    <xf numFmtId="0" fontId="0" fillId="0" borderId="0" xfId="0" applyProtection="1">
      <protection locked="0"/>
    </xf>
    <xf numFmtId="2" fontId="8" fillId="2" borderId="2" xfId="1" applyNumberFormat="1" applyFont="1" applyFill="1" applyBorder="1" applyAlignment="1">
      <alignment horizontal="right" vertical="center" wrapText="1"/>
    </xf>
    <xf numFmtId="2" fontId="8" fillId="3" borderId="2" xfId="0" applyNumberFormat="1" applyFont="1" applyFill="1" applyBorder="1" applyAlignment="1">
      <alignment horizontal="right" vertical="center" wrapText="1"/>
    </xf>
    <xf numFmtId="2" fontId="7" fillId="2" borderId="2"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2" fontId="7" fillId="2" borderId="2" xfId="1" applyNumberFormat="1" applyFont="1" applyFill="1" applyBorder="1" applyAlignment="1">
      <alignment horizontal="center" vertical="center" wrapText="1"/>
    </xf>
    <xf numFmtId="0" fontId="6" fillId="0" borderId="4" xfId="0" applyFont="1" applyBorder="1" applyAlignment="1" applyProtection="1">
      <alignment horizontal="left" vertical="center" wrapText="1"/>
      <protection locked="0" hidden="1"/>
    </xf>
    <xf numFmtId="0" fontId="5" fillId="2" borderId="5" xfId="0" applyFont="1" applyFill="1" applyBorder="1" applyAlignment="1" applyProtection="1">
      <alignment horizontal="center" vertical="center" wrapText="1"/>
      <protection locked="0" hidden="1"/>
    </xf>
    <xf numFmtId="0" fontId="5" fillId="0" borderId="5" xfId="0" applyFont="1" applyBorder="1" applyAlignment="1" applyProtection="1">
      <alignment horizontal="center" vertical="center" wrapText="1"/>
      <protection locked="0" hidden="1"/>
    </xf>
    <xf numFmtId="0" fontId="5" fillId="3" borderId="5" xfId="0" applyFont="1" applyFill="1" applyBorder="1" applyAlignment="1" applyProtection="1">
      <alignment horizontal="center" vertical="center" wrapText="1"/>
      <protection locked="0" hidden="1"/>
    </xf>
    <xf numFmtId="0" fontId="5" fillId="3" borderId="6" xfId="0" applyFont="1" applyFill="1" applyBorder="1" applyAlignment="1" applyProtection="1">
      <alignment horizontal="center" vertical="center" wrapText="1"/>
      <protection locked="0" hidden="1"/>
    </xf>
    <xf numFmtId="0" fontId="6" fillId="0" borderId="7" xfId="0" applyFont="1" applyBorder="1" applyAlignment="1" applyProtection="1">
      <alignment horizontal="left" vertical="center" wrapText="1"/>
      <protection locked="0" hidden="1"/>
    </xf>
    <xf numFmtId="0" fontId="5" fillId="2" borderId="8" xfId="0" applyFont="1" applyFill="1" applyBorder="1" applyAlignment="1" applyProtection="1">
      <alignment horizontal="center" vertical="center" wrapText="1"/>
      <protection locked="0" hidden="1"/>
    </xf>
    <xf numFmtId="0" fontId="5" fillId="0" borderId="8" xfId="0" applyFont="1" applyBorder="1" applyAlignment="1" applyProtection="1">
      <alignment horizontal="center" vertical="center" wrapText="1"/>
      <protection locked="0" hidden="1"/>
    </xf>
    <xf numFmtId="0" fontId="5" fillId="3" borderId="8" xfId="0" applyFont="1" applyFill="1" applyBorder="1" applyAlignment="1" applyProtection="1">
      <alignment horizontal="center" vertical="center" wrapText="1"/>
      <protection locked="0" hidden="1"/>
    </xf>
    <xf numFmtId="0" fontId="5" fillId="3" borderId="9" xfId="0" applyFont="1" applyFill="1" applyBorder="1" applyAlignment="1" applyProtection="1">
      <alignment horizontal="center" vertical="center" wrapText="1"/>
      <protection locked="0" hidden="1"/>
    </xf>
    <xf numFmtId="0" fontId="5" fillId="0" borderId="9" xfId="0" applyFont="1" applyBorder="1" applyAlignment="1" applyProtection="1">
      <alignment horizontal="center" vertical="center" wrapText="1"/>
      <protection locked="0" hidden="1"/>
    </xf>
    <xf numFmtId="0" fontId="5" fillId="0" borderId="8" xfId="0" applyFont="1" applyFill="1" applyBorder="1" applyAlignment="1" applyProtection="1">
      <alignment horizontal="center" vertical="center" wrapText="1"/>
      <protection locked="0" hidden="1"/>
    </xf>
    <xf numFmtId="0" fontId="5" fillId="4" borderId="8" xfId="0" applyFont="1" applyFill="1" applyBorder="1" applyAlignment="1" applyProtection="1">
      <alignment horizontal="center" vertical="center" wrapText="1"/>
      <protection locked="0" hidden="1"/>
    </xf>
    <xf numFmtId="0" fontId="5" fillId="5" borderId="9" xfId="0" applyFont="1" applyFill="1" applyBorder="1" applyAlignment="1" applyProtection="1">
      <alignment horizontal="center" vertical="center" wrapText="1"/>
      <protection locked="0" hidden="1"/>
    </xf>
    <xf numFmtId="0" fontId="6" fillId="0" borderId="10" xfId="0" applyFont="1" applyBorder="1" applyAlignment="1" applyProtection="1">
      <alignment horizontal="left" vertical="center" wrapText="1"/>
      <protection locked="0" hidden="1"/>
    </xf>
    <xf numFmtId="0" fontId="5" fillId="0" borderId="11" xfId="0" applyFont="1" applyBorder="1" applyAlignment="1" applyProtection="1">
      <alignment horizontal="center" vertical="center" wrapText="1"/>
      <protection locked="0" hidden="1"/>
    </xf>
    <xf numFmtId="0" fontId="5" fillId="4" borderId="11" xfId="0" applyFont="1" applyFill="1" applyBorder="1" applyAlignment="1" applyProtection="1">
      <alignment horizontal="center" vertical="center" wrapText="1"/>
      <protection locked="0" hidden="1"/>
    </xf>
    <xf numFmtId="0" fontId="5" fillId="5" borderId="12" xfId="0" applyFont="1" applyFill="1" applyBorder="1" applyAlignment="1" applyProtection="1">
      <alignment horizontal="center" vertical="center" wrapText="1"/>
      <protection locked="0" hidden="1"/>
    </xf>
    <xf numFmtId="0" fontId="6" fillId="0" borderId="7" xfId="0" applyFont="1" applyBorder="1" applyAlignment="1" applyProtection="1">
      <alignment horizontal="left" vertical="center" wrapText="1"/>
      <protection locked="0"/>
    </xf>
    <xf numFmtId="0" fontId="5" fillId="2" borderId="8"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2" borderId="14" xfId="0"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4" borderId="8"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0" borderId="10" xfId="0" applyFont="1" applyBorder="1" applyAlignment="1" applyProtection="1">
      <alignment horizontal="left" vertical="center" wrapText="1"/>
      <protection locked="0"/>
    </xf>
    <xf numFmtId="0" fontId="5" fillId="0" borderId="11" xfId="0" applyFont="1" applyFill="1" applyBorder="1" applyAlignment="1" applyProtection="1">
      <alignment horizontal="center" vertical="center" wrapText="1"/>
      <protection locked="0"/>
    </xf>
    <xf numFmtId="0" fontId="5" fillId="4"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5" borderId="12" xfId="0" applyFont="1" applyFill="1" applyBorder="1" applyAlignment="1" applyProtection="1">
      <alignment horizontal="center" vertical="center" wrapText="1"/>
      <protection locked="0"/>
    </xf>
    <xf numFmtId="0" fontId="6" fillId="0" borderId="4" xfId="0" applyFont="1" applyBorder="1" applyAlignment="1" applyProtection="1">
      <alignment horizontal="left" vertical="center" wrapText="1"/>
      <protection locked="0"/>
    </xf>
    <xf numFmtId="0" fontId="6" fillId="0" borderId="5" xfId="0"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15" xfId="0" applyFont="1" applyBorder="1" applyAlignment="1" applyProtection="1">
      <alignment horizontal="left" vertical="center" wrapText="1"/>
      <protection locked="0"/>
    </xf>
    <xf numFmtId="0" fontId="6" fillId="0" borderId="16"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3" borderId="8"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6" fillId="5" borderId="9" xfId="0" applyFont="1" applyFill="1" applyBorder="1" applyAlignment="1" applyProtection="1">
      <alignment horizontal="center" vertical="center" wrapText="1"/>
      <protection locked="0"/>
    </xf>
    <xf numFmtId="0" fontId="6" fillId="0" borderId="13" xfId="0" applyFont="1" applyBorder="1" applyAlignment="1" applyProtection="1">
      <alignment horizontal="left" vertical="center" wrapText="1"/>
      <protection locked="0"/>
    </xf>
    <xf numFmtId="0" fontId="6" fillId="0" borderId="14" xfId="0" applyFont="1" applyBorder="1" applyAlignment="1" applyProtection="1">
      <alignment horizontal="center" vertical="center" wrapText="1"/>
      <protection locked="0"/>
    </xf>
    <xf numFmtId="0" fontId="6" fillId="4" borderId="14" xfId="0" applyFont="1" applyFill="1" applyBorder="1" applyAlignment="1" applyProtection="1">
      <alignment horizontal="center" vertical="center" wrapText="1"/>
      <protection locked="0"/>
    </xf>
    <xf numFmtId="0" fontId="6" fillId="5" borderId="18" xfId="0" applyFont="1" applyFill="1" applyBorder="1" applyAlignment="1" applyProtection="1">
      <alignment horizontal="center" vertical="center" wrapText="1"/>
      <protection locked="0"/>
    </xf>
    <xf numFmtId="0" fontId="6" fillId="0" borderId="10" xfId="0" applyFont="1" applyBorder="1" applyAlignment="1" applyProtection="1">
      <alignment horizontal="left" vertical="center" wrapText="1"/>
      <protection locked="0"/>
    </xf>
    <xf numFmtId="0" fontId="6" fillId="0" borderId="11" xfId="0" applyFont="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5" borderId="12"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7" fillId="0" borderId="4" xfId="0" applyFont="1" applyBorder="1" applyAlignment="1" applyProtection="1">
      <alignment horizontal="left" vertical="center" wrapText="1"/>
      <protection locked="0"/>
    </xf>
    <xf numFmtId="0" fontId="5" fillId="4" borderId="5"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5" fillId="5" borderId="8" xfId="0" applyFont="1" applyFill="1" applyBorder="1" applyAlignment="1" applyProtection="1">
      <alignment horizontal="center" vertical="center" wrapText="1"/>
      <protection locked="0"/>
    </xf>
    <xf numFmtId="0" fontId="6" fillId="5" borderId="8"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4" borderId="16" xfId="0" applyFont="1" applyFill="1" applyBorder="1" applyAlignment="1" applyProtection="1">
      <alignment horizontal="center" vertical="center" wrapText="1"/>
      <protection locked="0"/>
    </xf>
    <xf numFmtId="0" fontId="6" fillId="5" borderId="17" xfId="0" applyFont="1" applyFill="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4" borderId="9"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5" borderId="18" xfId="0" applyFont="1" applyFill="1" applyBorder="1" applyAlignment="1" applyProtection="1">
      <alignment horizontal="center" vertical="center" wrapText="1"/>
      <protection locked="0"/>
    </xf>
    <xf numFmtId="16" fontId="5" fillId="0" borderId="8" xfId="0" applyNumberFormat="1" applyFont="1" applyBorder="1" applyAlignment="1" applyProtection="1">
      <alignment horizontal="center" vertical="center" wrapText="1"/>
      <protection locked="0"/>
    </xf>
    <xf numFmtId="0" fontId="5" fillId="5" borderId="14"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3" borderId="16" xfId="0" applyFont="1" applyFill="1" applyBorder="1" applyAlignment="1" applyProtection="1">
      <alignment horizontal="center" vertical="center" wrapText="1"/>
      <protection locked="0"/>
    </xf>
    <xf numFmtId="0" fontId="5" fillId="3" borderId="17" xfId="0" applyFont="1" applyFill="1" applyBorder="1" applyAlignment="1" applyProtection="1">
      <alignment horizontal="center" vertical="center" wrapText="1"/>
      <protection locked="0"/>
    </xf>
    <xf numFmtId="0" fontId="7" fillId="0" borderId="7" xfId="0" applyFont="1" applyBorder="1" applyAlignment="1" applyProtection="1">
      <alignment horizontal="left" vertical="center" wrapText="1"/>
      <protection locked="0"/>
    </xf>
    <xf numFmtId="0" fontId="7" fillId="2" borderId="8"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20" fontId="5" fillId="2" borderId="14" xfId="0" applyNumberFormat="1" applyFont="1" applyFill="1" applyBorder="1" applyAlignment="1" applyProtection="1">
      <alignment horizontal="center" vertical="center" wrapText="1"/>
      <protection locked="0"/>
    </xf>
    <xf numFmtId="0" fontId="11" fillId="0" borderId="0" xfId="0" applyFont="1" applyAlignment="1">
      <alignment horizontal="center" vertical="center" wrapText="1"/>
    </xf>
    <xf numFmtId="0" fontId="5" fillId="0" borderId="0" xfId="0" applyFont="1" applyAlignment="1">
      <alignment horizontal="center" vertical="center" wrapText="1"/>
    </xf>
    <xf numFmtId="0" fontId="10" fillId="0" borderId="0" xfId="0" applyFont="1" applyAlignment="1">
      <alignment horizontal="left" vertical="center" wrapText="1"/>
    </xf>
    <xf numFmtId="0" fontId="4" fillId="0" borderId="0" xfId="0" applyFont="1" applyFill="1" applyAlignment="1">
      <alignment horizontal="left" vertical="center" wrapText="1"/>
    </xf>
    <xf numFmtId="0" fontId="6" fillId="0" borderId="0" xfId="0" applyNumberFormat="1" applyFont="1" applyFill="1" applyAlignment="1">
      <alignment horizontal="left" vertical="center" wrapText="1"/>
    </xf>
    <xf numFmtId="0" fontId="6" fillId="0" borderId="0" xfId="0" applyFont="1" applyFill="1" applyAlignment="1">
      <alignment horizontal="left" vertical="center" wrapText="1"/>
    </xf>
  </cellXfs>
  <cellStyles count="2">
    <cellStyle name="Komma" xfId="1" builtinId="3"/>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174</xdr:row>
      <xdr:rowOff>25400</xdr:rowOff>
    </xdr:from>
    <xdr:to>
      <xdr:col>0</xdr:col>
      <xdr:colOff>3276600</xdr:colOff>
      <xdr:row>185</xdr:row>
      <xdr:rowOff>101600</xdr:rowOff>
    </xdr:to>
    <xdr:pic>
      <xdr:nvPicPr>
        <xdr:cNvPr id="1356" name="Picture 7" descr="C7VN1387">
          <a:extLst>
            <a:ext uri="{FF2B5EF4-FFF2-40B4-BE49-F238E27FC236}">
              <a16:creationId xmlns:a16="http://schemas.microsoft.com/office/drawing/2014/main" id="{A2153E93-37C7-A7E6-5053-FDB833B35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0868600"/>
          <a:ext cx="323850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217</xdr:row>
      <xdr:rowOff>127000</xdr:rowOff>
    </xdr:from>
    <xdr:to>
      <xdr:col>0</xdr:col>
      <xdr:colOff>3289300</xdr:colOff>
      <xdr:row>226</xdr:row>
      <xdr:rowOff>139700</xdr:rowOff>
    </xdr:to>
    <xdr:pic>
      <xdr:nvPicPr>
        <xdr:cNvPr id="1357" name="Picture 10" descr="Veranda11">
          <a:extLst>
            <a:ext uri="{FF2B5EF4-FFF2-40B4-BE49-F238E27FC236}">
              <a16:creationId xmlns:a16="http://schemas.microsoft.com/office/drawing/2014/main" id="{A92D79FB-9A4C-A728-1163-4C6C41A18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50584100"/>
          <a:ext cx="3251200" cy="149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82</xdr:row>
      <xdr:rowOff>12700</xdr:rowOff>
    </xdr:from>
    <xdr:to>
      <xdr:col>0</xdr:col>
      <xdr:colOff>3289300</xdr:colOff>
      <xdr:row>84</xdr:row>
      <xdr:rowOff>139700</xdr:rowOff>
    </xdr:to>
    <xdr:pic>
      <xdr:nvPicPr>
        <xdr:cNvPr id="1358" name="Grafik 2">
          <a:extLst>
            <a:ext uri="{FF2B5EF4-FFF2-40B4-BE49-F238E27FC236}">
              <a16:creationId xmlns:a16="http://schemas.microsoft.com/office/drawing/2014/main" id="{EDC598F0-1FED-A5DF-C818-C096EAC4F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17208500"/>
          <a:ext cx="3251200" cy="189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140</xdr:row>
      <xdr:rowOff>12700</xdr:rowOff>
    </xdr:from>
    <xdr:to>
      <xdr:col>0</xdr:col>
      <xdr:colOff>3289300</xdr:colOff>
      <xdr:row>151</xdr:row>
      <xdr:rowOff>88900</xdr:rowOff>
    </xdr:to>
    <xdr:pic>
      <xdr:nvPicPr>
        <xdr:cNvPr id="1359" name="Grafik 4">
          <a:extLst>
            <a:ext uri="{FF2B5EF4-FFF2-40B4-BE49-F238E27FC236}">
              <a16:creationId xmlns:a16="http://schemas.microsoft.com/office/drawing/2014/main" id="{CD9076FB-9086-7173-3AF8-3091E5E488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600" y="31546800"/>
          <a:ext cx="3187700" cy="189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349</xdr:row>
      <xdr:rowOff>38100</xdr:rowOff>
    </xdr:from>
    <xdr:to>
      <xdr:col>0</xdr:col>
      <xdr:colOff>3213100</xdr:colOff>
      <xdr:row>358</xdr:row>
      <xdr:rowOff>114300</xdr:rowOff>
    </xdr:to>
    <xdr:pic>
      <xdr:nvPicPr>
        <xdr:cNvPr id="1360" name="Grafik 5">
          <a:extLst>
            <a:ext uri="{FF2B5EF4-FFF2-40B4-BE49-F238E27FC236}">
              <a16:creationId xmlns:a16="http://schemas.microsoft.com/office/drawing/2014/main" id="{0950EB72-AB61-8ED7-7B62-83F7B3E3C96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500" y="82613500"/>
          <a:ext cx="31496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xdr:colOff>
      <xdr:row>316</xdr:row>
      <xdr:rowOff>0</xdr:rowOff>
    </xdr:from>
    <xdr:to>
      <xdr:col>0</xdr:col>
      <xdr:colOff>3276600</xdr:colOff>
      <xdr:row>324</xdr:row>
      <xdr:rowOff>12700</xdr:rowOff>
    </xdr:to>
    <xdr:pic>
      <xdr:nvPicPr>
        <xdr:cNvPr id="1361" name="Grafik 6">
          <a:extLst>
            <a:ext uri="{FF2B5EF4-FFF2-40B4-BE49-F238E27FC236}">
              <a16:creationId xmlns:a16="http://schemas.microsoft.com/office/drawing/2014/main" id="{F10471EE-DBF4-454B-CA38-CFABDB416F4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6604" b="9482"/>
        <a:stretch>
          <a:fillRect/>
        </a:stretch>
      </xdr:blipFill>
      <xdr:spPr bwMode="auto">
        <a:xfrm>
          <a:off x="88900" y="74396600"/>
          <a:ext cx="31877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288</xdr:row>
      <xdr:rowOff>177800</xdr:rowOff>
    </xdr:from>
    <xdr:to>
      <xdr:col>0</xdr:col>
      <xdr:colOff>3238500</xdr:colOff>
      <xdr:row>298</xdr:row>
      <xdr:rowOff>63500</xdr:rowOff>
    </xdr:to>
    <xdr:pic>
      <xdr:nvPicPr>
        <xdr:cNvPr id="1362" name="Grafik 7">
          <a:extLst>
            <a:ext uri="{FF2B5EF4-FFF2-40B4-BE49-F238E27FC236}">
              <a16:creationId xmlns:a16="http://schemas.microsoft.com/office/drawing/2014/main" id="{23ECD1FA-EF31-29D6-C27E-195EF8F7869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1600" y="68503800"/>
          <a:ext cx="3136900" cy="191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32</xdr:row>
      <xdr:rowOff>139700</xdr:rowOff>
    </xdr:from>
    <xdr:to>
      <xdr:col>0</xdr:col>
      <xdr:colOff>3429000</xdr:colOff>
      <xdr:row>44</xdr:row>
      <xdr:rowOff>165100</xdr:rowOff>
    </xdr:to>
    <xdr:pic>
      <xdr:nvPicPr>
        <xdr:cNvPr id="1363" name="Grafik 2">
          <a:extLst>
            <a:ext uri="{FF2B5EF4-FFF2-40B4-BE49-F238E27FC236}">
              <a16:creationId xmlns:a16="http://schemas.microsoft.com/office/drawing/2014/main" id="{5A5E5597-A56E-88B3-B9D5-DF17B8F840B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500" y="7708900"/>
          <a:ext cx="3365500"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2159000</xdr:colOff>
      <xdr:row>0</xdr:row>
      <xdr:rowOff>25400</xdr:rowOff>
    </xdr:from>
    <xdr:to>
      <xdr:col>2</xdr:col>
      <xdr:colOff>241300</xdr:colOff>
      <xdr:row>3</xdr:row>
      <xdr:rowOff>76200</xdr:rowOff>
    </xdr:to>
    <xdr:pic>
      <xdr:nvPicPr>
        <xdr:cNvPr id="1364" name="Grafik 2">
          <a:extLst>
            <a:ext uri="{FF2B5EF4-FFF2-40B4-BE49-F238E27FC236}">
              <a16:creationId xmlns:a16="http://schemas.microsoft.com/office/drawing/2014/main" id="{8844948E-E4D4-D1C1-421D-8932D646B0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59000" y="25400"/>
          <a:ext cx="24003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418"/>
  <sheetViews>
    <sheetView tabSelected="1" view="pageBreakPreview" zoomScale="170" zoomScaleNormal="100" zoomScaleSheetLayoutView="170" workbookViewId="0">
      <selection activeCell="F31" sqref="F31"/>
    </sheetView>
  </sheetViews>
  <sheetFormatPr baseColWidth="10" defaultColWidth="11.5" defaultRowHeight="13" x14ac:dyDescent="0.15"/>
  <cols>
    <col min="1" max="1" width="45.5" style="7" customWidth="1"/>
    <col min="2" max="2" width="11.1640625" style="1" customWidth="1"/>
    <col min="3" max="3" width="3.5" style="1" customWidth="1"/>
    <col min="4" max="4" width="11.6640625" style="1" customWidth="1"/>
    <col min="5" max="5" width="3.5" style="1" customWidth="1"/>
    <col min="6" max="6" width="10.6640625" style="1" customWidth="1"/>
    <col min="7" max="7" width="4.33203125" style="1" customWidth="1"/>
    <col min="8" max="8" width="0" style="1" hidden="1" customWidth="1"/>
    <col min="9" max="11" width="0" hidden="1" customWidth="1"/>
    <col min="12" max="16384" width="11.5" style="1"/>
  </cols>
  <sheetData>
    <row r="5" spans="1:11" ht="25" x14ac:dyDescent="0.15">
      <c r="A5" s="152" t="s">
        <v>278</v>
      </c>
      <c r="B5" s="152"/>
      <c r="C5" s="152"/>
      <c r="D5" s="152"/>
      <c r="E5" s="152"/>
      <c r="F5" s="152"/>
      <c r="G5" s="152"/>
    </row>
    <row r="6" spans="1:11" x14ac:dyDescent="0.15">
      <c r="A6" s="2"/>
      <c r="E6" s="153"/>
      <c r="F6" s="153"/>
      <c r="G6" s="153"/>
      <c r="I6" s="49"/>
      <c r="J6" s="49"/>
      <c r="K6" s="49"/>
    </row>
    <row r="7" spans="1:11" x14ac:dyDescent="0.15">
      <c r="A7" s="14"/>
    </row>
    <row r="8" spans="1:11" ht="71.25" customHeight="1" x14ac:dyDescent="0.15">
      <c r="A8" s="155" t="s">
        <v>376</v>
      </c>
      <c r="B8" s="155"/>
      <c r="C8" s="155"/>
      <c r="D8" s="155"/>
      <c r="E8" s="155"/>
      <c r="F8" s="155"/>
      <c r="G8" s="155"/>
    </row>
    <row r="9" spans="1:11" ht="43.5" customHeight="1" x14ac:dyDescent="0.15">
      <c r="A9" s="155" t="s">
        <v>377</v>
      </c>
      <c r="B9" s="155"/>
      <c r="C9" s="155"/>
      <c r="D9" s="155"/>
      <c r="E9" s="155"/>
      <c r="F9" s="155"/>
      <c r="G9" s="155"/>
    </row>
    <row r="10" spans="1:11" ht="43.5" customHeight="1" x14ac:dyDescent="0.15">
      <c r="A10" s="157" t="s">
        <v>410</v>
      </c>
      <c r="B10" s="157"/>
      <c r="C10" s="157"/>
      <c r="D10" s="157"/>
      <c r="E10" s="157"/>
      <c r="F10" s="157"/>
      <c r="G10" s="157"/>
    </row>
    <row r="11" spans="1:11" ht="59.25" customHeight="1" x14ac:dyDescent="0.15">
      <c r="A11" s="156" t="s">
        <v>411</v>
      </c>
      <c r="B11" s="156"/>
      <c r="C11" s="156"/>
      <c r="D11" s="156"/>
      <c r="E11" s="156"/>
      <c r="F11" s="156"/>
      <c r="G11" s="156"/>
    </row>
    <row r="12" spans="1:11" ht="12" customHeight="1" x14ac:dyDescent="0.15">
      <c r="A12" s="15"/>
      <c r="B12" s="15"/>
      <c r="C12" s="15"/>
      <c r="D12" s="15"/>
      <c r="E12" s="15"/>
      <c r="F12" s="15"/>
      <c r="G12" s="15"/>
      <c r="I12" t="s">
        <v>406</v>
      </c>
      <c r="J12" t="s">
        <v>407</v>
      </c>
      <c r="K12" t="s">
        <v>408</v>
      </c>
    </row>
    <row r="13" spans="1:11" ht="12.75" customHeight="1" x14ac:dyDescent="0.2">
      <c r="A13" s="15"/>
      <c r="B13" s="15"/>
      <c r="C13" s="15"/>
      <c r="D13" s="15"/>
      <c r="E13" s="15"/>
      <c r="F13" s="15"/>
      <c r="G13" s="15"/>
      <c r="I13" s="50"/>
      <c r="J13" s="50"/>
      <c r="K13" s="50"/>
    </row>
    <row r="14" spans="1:11" ht="12.75" customHeight="1" x14ac:dyDescent="0.2">
      <c r="A14" s="11" t="s">
        <v>217</v>
      </c>
      <c r="B14" s="15"/>
      <c r="C14" s="15"/>
      <c r="D14" s="15"/>
      <c r="E14" s="15"/>
      <c r="F14" s="15"/>
      <c r="G14" s="15"/>
      <c r="I14" s="50"/>
      <c r="J14" s="50"/>
      <c r="K14" s="50"/>
    </row>
    <row r="15" spans="1:11" ht="12" customHeight="1" x14ac:dyDescent="0.2">
      <c r="A15" s="12" t="s">
        <v>218</v>
      </c>
      <c r="B15" s="15"/>
      <c r="C15" s="15"/>
      <c r="D15" s="15"/>
      <c r="E15" s="15"/>
      <c r="F15" s="15"/>
      <c r="G15" s="15"/>
      <c r="I15" s="50"/>
      <c r="J15" s="50"/>
      <c r="K15" s="50"/>
    </row>
    <row r="16" spans="1:11" ht="12" customHeight="1" x14ac:dyDescent="0.2">
      <c r="A16" s="14"/>
      <c r="B16" s="15"/>
      <c r="C16" s="15"/>
      <c r="D16" s="15"/>
      <c r="E16" s="15"/>
      <c r="F16" s="15"/>
      <c r="G16" s="15"/>
      <c r="I16" s="50"/>
      <c r="J16" s="50"/>
      <c r="K16" s="50"/>
    </row>
    <row r="17" spans="1:11" ht="12" customHeight="1" x14ac:dyDescent="0.15">
      <c r="A17" s="15"/>
      <c r="B17" s="15"/>
      <c r="C17" s="15"/>
      <c r="D17" s="15"/>
      <c r="E17" s="15"/>
      <c r="F17" s="15"/>
      <c r="G17" s="15"/>
    </row>
    <row r="18" spans="1:11" ht="12" customHeight="1" x14ac:dyDescent="0.15">
      <c r="A18" s="38" t="s">
        <v>280</v>
      </c>
    </row>
    <row r="19" spans="1:11" ht="12" customHeight="1" thickBot="1" x14ac:dyDescent="0.2"/>
    <row r="20" spans="1:11" ht="12" customHeight="1" x14ac:dyDescent="0.15">
      <c r="A20" s="57" t="s">
        <v>375</v>
      </c>
      <c r="B20" s="58" t="s">
        <v>22</v>
      </c>
      <c r="C20" s="58"/>
      <c r="D20" s="59" t="s">
        <v>174</v>
      </c>
      <c r="E20" s="59"/>
      <c r="F20" s="60" t="s">
        <v>24</v>
      </c>
      <c r="G20" s="61"/>
    </row>
    <row r="21" spans="1:11" ht="12.75" customHeight="1" x14ac:dyDescent="0.15">
      <c r="A21" s="62" t="s">
        <v>232</v>
      </c>
      <c r="B21" s="63" t="s">
        <v>22</v>
      </c>
      <c r="C21" s="63"/>
      <c r="D21" s="64" t="s">
        <v>174</v>
      </c>
      <c r="E21" s="64"/>
      <c r="F21" s="65" t="s">
        <v>24</v>
      </c>
      <c r="G21" s="66"/>
    </row>
    <row r="22" spans="1:11" ht="14" x14ac:dyDescent="0.15">
      <c r="A22" s="62" t="s">
        <v>195</v>
      </c>
      <c r="B22" s="64" t="s">
        <v>192</v>
      </c>
      <c r="C22" s="64"/>
      <c r="D22" s="63" t="s">
        <v>193</v>
      </c>
      <c r="E22" s="63"/>
      <c r="F22" s="64" t="s">
        <v>194</v>
      </c>
      <c r="G22" s="67"/>
    </row>
    <row r="23" spans="1:11" ht="14" x14ac:dyDescent="0.15">
      <c r="A23" s="62" t="s">
        <v>378</v>
      </c>
      <c r="B23" s="63" t="s">
        <v>361</v>
      </c>
      <c r="C23" s="63"/>
      <c r="D23" s="64" t="s">
        <v>362</v>
      </c>
      <c r="E23" s="64"/>
      <c r="F23" s="65" t="s">
        <v>196</v>
      </c>
      <c r="G23" s="66"/>
    </row>
    <row r="24" spans="1:11" ht="14" x14ac:dyDescent="0.15">
      <c r="A24" s="62" t="s">
        <v>197</v>
      </c>
      <c r="B24" s="63" t="s">
        <v>199</v>
      </c>
      <c r="C24" s="63"/>
      <c r="D24" s="68" t="s">
        <v>200</v>
      </c>
      <c r="E24" s="68"/>
      <c r="F24" s="64"/>
      <c r="G24" s="67"/>
    </row>
    <row r="25" spans="1:11" ht="14" x14ac:dyDescent="0.15">
      <c r="A25" s="62" t="s">
        <v>198</v>
      </c>
      <c r="B25" s="63" t="s">
        <v>333</v>
      </c>
      <c r="C25" s="63"/>
      <c r="D25" s="68" t="s">
        <v>334</v>
      </c>
      <c r="E25" s="68"/>
      <c r="F25" s="64"/>
      <c r="G25" s="67"/>
    </row>
    <row r="26" spans="1:11" ht="14" x14ac:dyDescent="0.15">
      <c r="A26" s="62" t="s">
        <v>279</v>
      </c>
      <c r="B26" s="63" t="s">
        <v>219</v>
      </c>
      <c r="C26" s="63"/>
      <c r="D26" s="64" t="s">
        <v>220</v>
      </c>
      <c r="E26" s="64"/>
      <c r="F26" s="65" t="s">
        <v>221</v>
      </c>
      <c r="G26" s="66"/>
    </row>
    <row r="27" spans="1:11" x14ac:dyDescent="0.15">
      <c r="A27" s="62"/>
      <c r="B27" s="64"/>
      <c r="C27" s="69"/>
      <c r="D27" s="64"/>
      <c r="E27" s="64"/>
      <c r="F27" s="64"/>
      <c r="G27" s="70"/>
    </row>
    <row r="28" spans="1:11" x14ac:dyDescent="0.15">
      <c r="A28" s="62"/>
      <c r="B28" s="64"/>
      <c r="C28" s="69"/>
      <c r="D28" s="64"/>
      <c r="E28" s="64"/>
      <c r="F28" s="64"/>
      <c r="G28" s="70"/>
      <c r="I28" s="51"/>
      <c r="J28" s="51"/>
      <c r="K28" s="51"/>
    </row>
    <row r="29" spans="1:11" ht="14" thickBot="1" x14ac:dyDescent="0.2">
      <c r="A29" s="71"/>
      <c r="B29" s="72"/>
      <c r="C29" s="73"/>
      <c r="D29" s="72"/>
      <c r="E29" s="72"/>
      <c r="F29" s="72"/>
      <c r="G29" s="74"/>
      <c r="I29" s="51"/>
      <c r="J29" s="51"/>
      <c r="K29" s="51"/>
    </row>
    <row r="30" spans="1:11" x14ac:dyDescent="0.15">
      <c r="A30" s="8"/>
      <c r="B30" s="17"/>
      <c r="C30" s="17"/>
      <c r="D30" s="17"/>
      <c r="E30" s="17"/>
      <c r="F30" s="17"/>
      <c r="G30" s="17"/>
      <c r="I30" s="51"/>
      <c r="J30" s="51"/>
      <c r="K30" s="51"/>
    </row>
    <row r="31" spans="1:11" ht="17" x14ac:dyDescent="0.2">
      <c r="A31" s="18"/>
      <c r="B31" s="19" t="s">
        <v>264</v>
      </c>
      <c r="C31" s="20"/>
      <c r="D31" s="20"/>
      <c r="E31" s="20" t="s">
        <v>267</v>
      </c>
      <c r="F31" s="52">
        <f>I31/K31*100</f>
        <v>0</v>
      </c>
      <c r="G31" s="21" t="s">
        <v>266</v>
      </c>
      <c r="I31" s="50">
        <f>COUNTIF(C20:C21,"y")+COUNTIF(C23:C29,"y")+COUNTIF(E22,"y")</f>
        <v>0</v>
      </c>
      <c r="J31" s="50">
        <f>COUNTIF(G20:G21,"y")+COUNTIF(G23:G23,"y")+COUNTIF(G26:G29,"y")</f>
        <v>0</v>
      </c>
      <c r="K31" s="50">
        <f>COUNTA(A20:A29)</f>
        <v>7</v>
      </c>
    </row>
    <row r="32" spans="1:11" ht="17" x14ac:dyDescent="0.15">
      <c r="A32" s="22"/>
      <c r="B32" s="23" t="s">
        <v>265</v>
      </c>
      <c r="C32" s="24"/>
      <c r="D32" s="24"/>
      <c r="E32" s="24" t="s">
        <v>267</v>
      </c>
      <c r="F32" s="53">
        <f>J31/K31*100</f>
        <v>0</v>
      </c>
      <c r="G32" s="25" t="s">
        <v>266</v>
      </c>
    </row>
    <row r="33" spans="1:11" x14ac:dyDescent="0.15">
      <c r="A33" s="3"/>
    </row>
    <row r="34" spans="1:11" x14ac:dyDescent="0.15">
      <c r="A34" s="3"/>
    </row>
    <row r="35" spans="1:11" x14ac:dyDescent="0.15">
      <c r="A35" s="3"/>
      <c r="E35" s="7"/>
      <c r="I35" s="49"/>
      <c r="J35" s="49"/>
      <c r="K35" s="49"/>
    </row>
    <row r="36" spans="1:11" x14ac:dyDescent="0.15">
      <c r="A36" s="3"/>
      <c r="I36" s="49"/>
      <c r="J36" s="49"/>
      <c r="K36" s="49"/>
    </row>
    <row r="37" spans="1:11" x14ac:dyDescent="0.15">
      <c r="A37" s="3"/>
    </row>
    <row r="38" spans="1:11" x14ac:dyDescent="0.15">
      <c r="A38" s="3"/>
      <c r="I38" s="49"/>
      <c r="J38" s="49"/>
      <c r="K38" s="49"/>
    </row>
    <row r="39" spans="1:11" x14ac:dyDescent="0.15">
      <c r="A39" s="3"/>
      <c r="I39" s="49"/>
      <c r="J39" s="49"/>
      <c r="K39" s="49"/>
    </row>
    <row r="40" spans="1:11" x14ac:dyDescent="0.15">
      <c r="A40" s="3"/>
    </row>
    <row r="41" spans="1:11" x14ac:dyDescent="0.15">
      <c r="A41" s="3"/>
      <c r="I41" s="49"/>
      <c r="J41" s="49"/>
      <c r="K41" s="49"/>
    </row>
    <row r="42" spans="1:11" x14ac:dyDescent="0.15">
      <c r="A42" s="3"/>
      <c r="I42" s="49"/>
      <c r="J42" s="49"/>
      <c r="K42" s="49"/>
    </row>
    <row r="43" spans="1:11" x14ac:dyDescent="0.15">
      <c r="A43" s="3"/>
      <c r="B43" s="28" t="s">
        <v>405</v>
      </c>
    </row>
    <row r="44" spans="1:11" x14ac:dyDescent="0.15">
      <c r="A44" s="3"/>
      <c r="B44" s="154" t="s">
        <v>368</v>
      </c>
      <c r="C44" s="154"/>
      <c r="D44" s="154"/>
      <c r="E44" s="154"/>
      <c r="F44" s="154"/>
      <c r="G44" s="154"/>
      <c r="I44" s="49"/>
      <c r="J44" s="49"/>
      <c r="K44" s="49"/>
    </row>
    <row r="45" spans="1:11" ht="12.75" customHeight="1" x14ac:dyDescent="0.15">
      <c r="A45" s="3"/>
      <c r="B45" s="154"/>
      <c r="C45" s="154"/>
      <c r="D45" s="154"/>
      <c r="E45" s="154"/>
      <c r="F45" s="154"/>
      <c r="G45" s="154"/>
      <c r="I45" s="49"/>
      <c r="J45" s="49"/>
      <c r="K45" s="49"/>
    </row>
    <row r="46" spans="1:11" x14ac:dyDescent="0.15">
      <c r="A46" s="3"/>
      <c r="D46" s="26"/>
      <c r="E46" s="26"/>
      <c r="F46" s="26"/>
      <c r="G46" s="26"/>
      <c r="I46" s="49"/>
      <c r="J46" s="49"/>
      <c r="K46" s="49"/>
    </row>
    <row r="47" spans="1:11" ht="12.75" customHeight="1" x14ac:dyDescent="0.15">
      <c r="A47" s="38" t="s">
        <v>281</v>
      </c>
      <c r="I47" s="49"/>
      <c r="J47" s="49"/>
      <c r="K47" s="49"/>
    </row>
    <row r="48" spans="1:11" x14ac:dyDescent="0.15">
      <c r="A48" s="13" t="s">
        <v>263</v>
      </c>
      <c r="I48" s="49"/>
      <c r="J48" s="49"/>
      <c r="K48" s="49"/>
    </row>
    <row r="49" spans="1:11" x14ac:dyDescent="0.15">
      <c r="A49" s="13"/>
    </row>
    <row r="50" spans="1:11" ht="26" x14ac:dyDescent="0.15">
      <c r="A50" s="75" t="s">
        <v>379</v>
      </c>
      <c r="B50" s="76" t="s">
        <v>243</v>
      </c>
      <c r="C50" s="76"/>
      <c r="D50" s="77"/>
      <c r="E50" s="77"/>
      <c r="F50" s="78" t="s">
        <v>244</v>
      </c>
      <c r="G50" s="78"/>
    </row>
    <row r="51" spans="1:11" ht="26" x14ac:dyDescent="0.15">
      <c r="A51" s="75" t="s">
        <v>380</v>
      </c>
      <c r="B51" s="76" t="s">
        <v>243</v>
      </c>
      <c r="C51" s="76"/>
      <c r="D51" s="77"/>
      <c r="E51" s="77"/>
      <c r="F51" s="78" t="s">
        <v>244</v>
      </c>
      <c r="G51" s="78"/>
    </row>
    <row r="52" spans="1:11" ht="14" x14ac:dyDescent="0.15">
      <c r="A52" s="75" t="s">
        <v>254</v>
      </c>
      <c r="B52" s="76" t="s">
        <v>7</v>
      </c>
      <c r="C52" s="76"/>
      <c r="D52" s="77"/>
      <c r="E52" s="77"/>
      <c r="F52" s="78" t="s">
        <v>8</v>
      </c>
      <c r="G52" s="78"/>
    </row>
    <row r="53" spans="1:11" ht="14" x14ac:dyDescent="0.15">
      <c r="A53" s="75" t="s">
        <v>381</v>
      </c>
      <c r="B53" s="76" t="s">
        <v>335</v>
      </c>
      <c r="C53" s="76"/>
      <c r="D53" s="77" t="s">
        <v>245</v>
      </c>
      <c r="E53" s="77"/>
      <c r="F53" s="78" t="s">
        <v>166</v>
      </c>
      <c r="G53" s="78"/>
    </row>
    <row r="54" spans="1:11" ht="14" x14ac:dyDescent="0.15">
      <c r="A54" s="75" t="s">
        <v>382</v>
      </c>
      <c r="B54" s="76" t="s">
        <v>336</v>
      </c>
      <c r="C54" s="76"/>
      <c r="D54" s="77" t="s">
        <v>247</v>
      </c>
      <c r="E54" s="77"/>
      <c r="F54" s="78" t="s">
        <v>246</v>
      </c>
      <c r="G54" s="78"/>
    </row>
    <row r="55" spans="1:11" ht="14" x14ac:dyDescent="0.15">
      <c r="A55" s="75" t="s">
        <v>383</v>
      </c>
      <c r="B55" s="76" t="s">
        <v>337</v>
      </c>
      <c r="C55" s="76"/>
      <c r="D55" s="77" t="s">
        <v>249</v>
      </c>
      <c r="E55" s="77"/>
      <c r="F55" s="78" t="s">
        <v>248</v>
      </c>
      <c r="G55" s="78"/>
    </row>
    <row r="56" spans="1:11" ht="14" x14ac:dyDescent="0.15">
      <c r="A56" s="79" t="s">
        <v>384</v>
      </c>
      <c r="B56" s="76"/>
      <c r="C56" s="76"/>
      <c r="D56" s="77" t="s">
        <v>251</v>
      </c>
      <c r="E56" s="77"/>
      <c r="F56" s="78" t="s">
        <v>250</v>
      </c>
      <c r="G56" s="78"/>
    </row>
    <row r="57" spans="1:11" ht="14" x14ac:dyDescent="0.15">
      <c r="A57" s="79" t="s">
        <v>385</v>
      </c>
      <c r="B57" s="76"/>
      <c r="C57" s="76"/>
      <c r="D57" s="77" t="s">
        <v>253</v>
      </c>
      <c r="E57" s="77"/>
      <c r="F57" s="78" t="s">
        <v>252</v>
      </c>
      <c r="G57" s="78"/>
    </row>
    <row r="58" spans="1:11" ht="28" x14ac:dyDescent="0.15">
      <c r="A58" s="79" t="s">
        <v>255</v>
      </c>
      <c r="B58" s="76" t="s">
        <v>338</v>
      </c>
      <c r="C58" s="76"/>
      <c r="D58" s="77" t="s">
        <v>256</v>
      </c>
      <c r="E58" s="77"/>
      <c r="F58" s="78" t="s">
        <v>257</v>
      </c>
      <c r="G58" s="78"/>
    </row>
    <row r="59" spans="1:11" ht="28" x14ac:dyDescent="0.15">
      <c r="A59" s="80" t="s">
        <v>258</v>
      </c>
      <c r="B59" s="81" t="s">
        <v>338</v>
      </c>
      <c r="C59" s="81"/>
      <c r="D59" s="77" t="s">
        <v>259</v>
      </c>
      <c r="E59" s="77"/>
      <c r="F59" s="82" t="s">
        <v>260</v>
      </c>
      <c r="G59" s="82"/>
    </row>
    <row r="60" spans="1:11" x14ac:dyDescent="0.15">
      <c r="A60" s="79"/>
      <c r="B60" s="83"/>
      <c r="C60" s="84"/>
      <c r="D60" s="83"/>
      <c r="E60" s="83"/>
      <c r="F60" s="77"/>
      <c r="G60" s="85"/>
    </row>
    <row r="61" spans="1:11" x14ac:dyDescent="0.15">
      <c r="A61" s="79"/>
      <c r="B61" s="83"/>
      <c r="C61" s="84"/>
      <c r="D61" s="83"/>
      <c r="E61" s="83"/>
      <c r="F61" s="77"/>
      <c r="G61" s="85"/>
    </row>
    <row r="62" spans="1:11" ht="14" thickBot="1" x14ac:dyDescent="0.2">
      <c r="A62" s="86"/>
      <c r="B62" s="87"/>
      <c r="C62" s="88"/>
      <c r="D62" s="87"/>
      <c r="E62" s="87"/>
      <c r="F62" s="89"/>
      <c r="G62" s="90"/>
    </row>
    <row r="63" spans="1:11" x14ac:dyDescent="0.15">
      <c r="A63" s="1"/>
    </row>
    <row r="64" spans="1:11" ht="17" x14ac:dyDescent="0.2">
      <c r="A64" s="18"/>
      <c r="B64" s="19" t="s">
        <v>264</v>
      </c>
      <c r="C64" s="20"/>
      <c r="D64" s="20"/>
      <c r="E64" s="20" t="s">
        <v>267</v>
      </c>
      <c r="F64" s="52">
        <f>I64/K64*100</f>
        <v>0</v>
      </c>
      <c r="G64" s="21" t="s">
        <v>266</v>
      </c>
      <c r="I64" s="50">
        <f>COUNTIF(C50:C62,"y")</f>
        <v>0</v>
      </c>
      <c r="J64" s="50">
        <f>COUNTIF(G50:G62,"y")</f>
        <v>0</v>
      </c>
      <c r="K64" s="50">
        <f>COUNTA(A50:A62)</f>
        <v>10</v>
      </c>
    </row>
    <row r="65" spans="1:11" ht="17" x14ac:dyDescent="0.15">
      <c r="A65" s="22"/>
      <c r="B65" s="23" t="s">
        <v>265</v>
      </c>
      <c r="C65" s="24"/>
      <c r="D65" s="24"/>
      <c r="E65" s="24" t="s">
        <v>267</v>
      </c>
      <c r="F65" s="53">
        <f>J64/K64*100</f>
        <v>0</v>
      </c>
      <c r="G65" s="25" t="s">
        <v>266</v>
      </c>
    </row>
    <row r="66" spans="1:11" x14ac:dyDescent="0.15">
      <c r="A66" s="15"/>
      <c r="B66" s="15"/>
      <c r="C66" s="15"/>
      <c r="D66" s="15"/>
      <c r="E66" s="15"/>
      <c r="F66" s="15"/>
      <c r="G66" s="15"/>
    </row>
    <row r="67" spans="1:11" x14ac:dyDescent="0.15">
      <c r="A67" s="2"/>
    </row>
    <row r="68" spans="1:11" ht="16" x14ac:dyDescent="0.15">
      <c r="A68" s="38" t="s">
        <v>56</v>
      </c>
    </row>
    <row r="69" spans="1:11" ht="14" thickBot="1" x14ac:dyDescent="0.2">
      <c r="A69" s="3"/>
    </row>
    <row r="70" spans="1:11" x14ac:dyDescent="0.15">
      <c r="A70" s="91" t="s">
        <v>236</v>
      </c>
      <c r="B70" s="92" t="s">
        <v>233</v>
      </c>
      <c r="C70" s="92"/>
      <c r="D70" s="93" t="s">
        <v>234</v>
      </c>
      <c r="E70" s="93"/>
      <c r="F70" s="92" t="s">
        <v>235</v>
      </c>
      <c r="G70" s="94"/>
    </row>
    <row r="71" spans="1:11" x14ac:dyDescent="0.15">
      <c r="A71" s="95" t="s">
        <v>237</v>
      </c>
      <c r="B71" s="96" t="s">
        <v>238</v>
      </c>
      <c r="C71" s="97"/>
      <c r="D71" s="98" t="s">
        <v>239</v>
      </c>
      <c r="E71" s="98"/>
      <c r="F71" s="97" t="s">
        <v>0</v>
      </c>
      <c r="G71" s="99"/>
    </row>
    <row r="72" spans="1:11" x14ac:dyDescent="0.15">
      <c r="A72" s="75" t="s">
        <v>1</v>
      </c>
      <c r="B72" s="98" t="s">
        <v>2</v>
      </c>
      <c r="C72" s="98"/>
      <c r="D72" s="97" t="s">
        <v>3</v>
      </c>
      <c r="E72" s="97"/>
      <c r="F72" s="100" t="s">
        <v>4</v>
      </c>
      <c r="G72" s="101"/>
    </row>
    <row r="73" spans="1:11" ht="26" x14ac:dyDescent="0.15">
      <c r="A73" s="75" t="s">
        <v>386</v>
      </c>
      <c r="B73" s="98" t="s">
        <v>2</v>
      </c>
      <c r="C73" s="98"/>
      <c r="D73" s="98" t="s">
        <v>5</v>
      </c>
      <c r="E73" s="98"/>
      <c r="F73" s="100" t="s">
        <v>4</v>
      </c>
      <c r="G73" s="101"/>
    </row>
    <row r="74" spans="1:11" x14ac:dyDescent="0.15">
      <c r="A74" s="75" t="s">
        <v>6</v>
      </c>
      <c r="B74" s="98" t="s">
        <v>2</v>
      </c>
      <c r="C74" s="98"/>
      <c r="D74" s="97" t="s">
        <v>3</v>
      </c>
      <c r="E74" s="97"/>
      <c r="F74" s="100" t="s">
        <v>4</v>
      </c>
      <c r="G74" s="101"/>
    </row>
    <row r="75" spans="1:11" ht="26" x14ac:dyDescent="0.15">
      <c r="A75" s="75" t="s">
        <v>387</v>
      </c>
      <c r="B75" s="98" t="s">
        <v>7</v>
      </c>
      <c r="C75" s="98"/>
      <c r="D75" s="97"/>
      <c r="E75" s="97"/>
      <c r="F75" s="100" t="s">
        <v>8</v>
      </c>
      <c r="G75" s="101"/>
    </row>
    <row r="76" spans="1:11" x14ac:dyDescent="0.15">
      <c r="A76" s="75"/>
      <c r="B76" s="97"/>
      <c r="C76" s="102"/>
      <c r="D76" s="97"/>
      <c r="E76" s="97"/>
      <c r="F76" s="97"/>
      <c r="G76" s="103"/>
    </row>
    <row r="77" spans="1:11" x14ac:dyDescent="0.15">
      <c r="A77" s="104"/>
      <c r="B77" s="105"/>
      <c r="C77" s="106"/>
      <c r="D77" s="105"/>
      <c r="E77" s="105"/>
      <c r="F77" s="105"/>
      <c r="G77" s="107"/>
    </row>
    <row r="78" spans="1:11" ht="14" thickBot="1" x14ac:dyDescent="0.2">
      <c r="A78" s="108"/>
      <c r="B78" s="109"/>
      <c r="C78" s="110"/>
      <c r="D78" s="109"/>
      <c r="E78" s="109"/>
      <c r="F78" s="109"/>
      <c r="G78" s="111"/>
    </row>
    <row r="79" spans="1:11" x14ac:dyDescent="0.15">
      <c r="A79" s="4"/>
    </row>
    <row r="80" spans="1:11" ht="17" x14ac:dyDescent="0.2">
      <c r="A80" s="18"/>
      <c r="B80" s="19" t="s">
        <v>264</v>
      </c>
      <c r="C80" s="20"/>
      <c r="D80" s="20"/>
      <c r="E80" s="20" t="s">
        <v>267</v>
      </c>
      <c r="F80" s="52">
        <f>I80/K80*100</f>
        <v>0</v>
      </c>
      <c r="G80" s="21" t="s">
        <v>266</v>
      </c>
      <c r="I80" s="50">
        <f>COUNTIF(C72:C78,"y")+COUNTIF(E70:E71,"y")+COUNTIF(E73,"y")</f>
        <v>0</v>
      </c>
      <c r="J80" s="50">
        <f>COUNTIF(G72:G78,"y")</f>
        <v>0</v>
      </c>
      <c r="K80" s="50">
        <f>COUNTA(A70:A78)</f>
        <v>6</v>
      </c>
    </row>
    <row r="81" spans="1:7" ht="17" x14ac:dyDescent="0.15">
      <c r="A81" s="22"/>
      <c r="B81" s="23" t="s">
        <v>265</v>
      </c>
      <c r="C81" s="24"/>
      <c r="D81" s="24"/>
      <c r="E81" s="24" t="s">
        <v>267</v>
      </c>
      <c r="F81" s="53">
        <f>J80/K80*100</f>
        <v>0</v>
      </c>
      <c r="G81" s="25" t="s">
        <v>266</v>
      </c>
    </row>
    <row r="82" spans="1:7" x14ac:dyDescent="0.15">
      <c r="A82" s="4"/>
    </row>
    <row r="83" spans="1:7" x14ac:dyDescent="0.15">
      <c r="A83" s="4"/>
    </row>
    <row r="84" spans="1:7" ht="126" customHeight="1" x14ac:dyDescent="0.15">
      <c r="A84" s="4"/>
      <c r="B84" s="28" t="s">
        <v>268</v>
      </c>
      <c r="D84" s="27"/>
      <c r="E84" s="27"/>
      <c r="F84" s="27"/>
      <c r="G84" s="27"/>
    </row>
    <row r="85" spans="1:7" ht="12.75" customHeight="1" x14ac:dyDescent="0.15">
      <c r="A85" s="4"/>
      <c r="B85" s="28" t="s">
        <v>269</v>
      </c>
      <c r="D85" s="27"/>
      <c r="E85" s="27"/>
      <c r="F85" s="27"/>
      <c r="G85" s="27"/>
    </row>
    <row r="86" spans="1:7" ht="12.75" customHeight="1" x14ac:dyDescent="0.15">
      <c r="A86" s="40" t="s">
        <v>9</v>
      </c>
    </row>
    <row r="87" spans="1:7" ht="14.25" customHeight="1" thickBot="1" x14ac:dyDescent="0.2">
      <c r="A87" s="4"/>
    </row>
    <row r="88" spans="1:7" x14ac:dyDescent="0.15">
      <c r="A88" s="91" t="s">
        <v>10</v>
      </c>
      <c r="B88" s="93" t="s">
        <v>7</v>
      </c>
      <c r="C88" s="93"/>
      <c r="D88" s="112"/>
      <c r="E88" s="112"/>
      <c r="F88" s="113" t="s">
        <v>8</v>
      </c>
      <c r="G88" s="114"/>
    </row>
    <row r="89" spans="1:7" x14ac:dyDescent="0.15">
      <c r="A89" s="75" t="s">
        <v>261</v>
      </c>
      <c r="B89" s="98" t="s">
        <v>11</v>
      </c>
      <c r="C89" s="98"/>
      <c r="D89" s="97" t="s">
        <v>12</v>
      </c>
      <c r="E89" s="97"/>
      <c r="F89" s="97"/>
      <c r="G89" s="115"/>
    </row>
    <row r="90" spans="1:7" x14ac:dyDescent="0.15">
      <c r="A90" s="75" t="s">
        <v>13</v>
      </c>
      <c r="B90" s="98" t="s">
        <v>2</v>
      </c>
      <c r="C90" s="98"/>
      <c r="D90" s="97" t="s">
        <v>3</v>
      </c>
      <c r="E90" s="97"/>
      <c r="F90" s="100" t="s">
        <v>4</v>
      </c>
      <c r="G90" s="101"/>
    </row>
    <row r="91" spans="1:7" ht="26" x14ac:dyDescent="0.15">
      <c r="A91" s="75" t="s">
        <v>282</v>
      </c>
      <c r="B91" s="98" t="s">
        <v>35</v>
      </c>
      <c r="C91" s="98"/>
      <c r="D91" s="116" t="s">
        <v>284</v>
      </c>
      <c r="E91" s="116"/>
      <c r="F91" s="100" t="s">
        <v>285</v>
      </c>
      <c r="G91" s="101"/>
    </row>
    <row r="92" spans="1:7" x14ac:dyDescent="0.15">
      <c r="A92" s="75" t="s">
        <v>412</v>
      </c>
      <c r="B92" s="98" t="s">
        <v>15</v>
      </c>
      <c r="C92" s="98"/>
      <c r="D92" s="116" t="s">
        <v>14</v>
      </c>
      <c r="E92" s="116"/>
      <c r="F92" s="117" t="s">
        <v>302</v>
      </c>
      <c r="G92" s="118"/>
    </row>
    <row r="93" spans="1:7" ht="39.75" customHeight="1" x14ac:dyDescent="0.15">
      <c r="A93" s="75" t="s">
        <v>16</v>
      </c>
      <c r="B93" s="98" t="s">
        <v>7</v>
      </c>
      <c r="C93" s="98"/>
      <c r="D93" s="116"/>
      <c r="E93" s="116"/>
      <c r="F93" s="100" t="s">
        <v>8</v>
      </c>
      <c r="G93" s="101"/>
    </row>
    <row r="94" spans="1:7" x14ac:dyDescent="0.15">
      <c r="A94" s="75" t="s">
        <v>17</v>
      </c>
      <c r="B94" s="98" t="s">
        <v>18</v>
      </c>
      <c r="C94" s="98"/>
      <c r="D94" s="100" t="s">
        <v>19</v>
      </c>
      <c r="E94" s="100"/>
      <c r="F94" s="100" t="s">
        <v>20</v>
      </c>
      <c r="G94" s="101"/>
    </row>
    <row r="95" spans="1:7" x14ac:dyDescent="0.15">
      <c r="A95" s="75"/>
      <c r="B95" s="116"/>
      <c r="C95" s="102"/>
      <c r="D95" s="116"/>
      <c r="E95" s="116"/>
      <c r="F95" s="116"/>
      <c r="G95" s="103"/>
    </row>
    <row r="96" spans="1:7" x14ac:dyDescent="0.15">
      <c r="A96" s="75"/>
      <c r="B96" s="97"/>
      <c r="C96" s="102"/>
      <c r="D96" s="97"/>
      <c r="E96" s="97"/>
      <c r="F96" s="97"/>
      <c r="G96" s="103"/>
    </row>
    <row r="97" spans="1:11" ht="14" thickBot="1" x14ac:dyDescent="0.2">
      <c r="A97" s="108"/>
      <c r="B97" s="109"/>
      <c r="C97" s="110"/>
      <c r="D97" s="109"/>
      <c r="E97" s="109"/>
      <c r="F97" s="109"/>
      <c r="G97" s="111"/>
    </row>
    <row r="98" spans="1:11" x14ac:dyDescent="0.15">
      <c r="A98" s="4"/>
    </row>
    <row r="99" spans="1:11" ht="17" x14ac:dyDescent="0.2">
      <c r="A99" s="18"/>
      <c r="B99" s="19" t="s">
        <v>264</v>
      </c>
      <c r="C99" s="20"/>
      <c r="D99" s="20"/>
      <c r="E99" s="20" t="s">
        <v>267</v>
      </c>
      <c r="F99" s="52">
        <f>I99/K99*100</f>
        <v>0</v>
      </c>
      <c r="G99" s="21" t="s">
        <v>266</v>
      </c>
      <c r="I99" s="50">
        <f>COUNTIF(C88:C97,"y")</f>
        <v>0</v>
      </c>
      <c r="J99" s="50">
        <f>COUNTIF(G88,"y")+COUNTIF(E94,"y")+COUNTIF(G90:G97,"y")</f>
        <v>0</v>
      </c>
      <c r="K99" s="50">
        <f>COUNTA(A88:A97)</f>
        <v>7</v>
      </c>
    </row>
    <row r="100" spans="1:11" ht="17" x14ac:dyDescent="0.15">
      <c r="A100" s="22"/>
      <c r="B100" s="23" t="s">
        <v>265</v>
      </c>
      <c r="C100" s="24"/>
      <c r="D100" s="24"/>
      <c r="E100" s="24" t="s">
        <v>267</v>
      </c>
      <c r="F100" s="53">
        <f>J99/K99*100</f>
        <v>0</v>
      </c>
      <c r="G100" s="25" t="s">
        <v>266</v>
      </c>
      <c r="I100" s="1"/>
      <c r="J100" s="1"/>
      <c r="K100" s="1"/>
    </row>
    <row r="101" spans="1:11" x14ac:dyDescent="0.15">
      <c r="A101" s="4"/>
      <c r="I101" s="1"/>
      <c r="J101" s="1"/>
      <c r="K101" s="1"/>
    </row>
    <row r="102" spans="1:11" x14ac:dyDescent="0.15">
      <c r="A102" s="4"/>
      <c r="I102" s="1"/>
      <c r="J102" s="1"/>
      <c r="K102" s="1"/>
    </row>
    <row r="103" spans="1:11" ht="17" x14ac:dyDescent="0.15">
      <c r="A103" s="40" t="s">
        <v>21</v>
      </c>
    </row>
    <row r="104" spans="1:11" ht="14" thickBot="1" x14ac:dyDescent="0.2">
      <c r="A104" s="4"/>
    </row>
    <row r="105" spans="1:11" ht="26" x14ac:dyDescent="0.15">
      <c r="A105" s="91" t="s">
        <v>388</v>
      </c>
      <c r="B105" s="93" t="s">
        <v>22</v>
      </c>
      <c r="C105" s="93"/>
      <c r="D105" s="119" t="s">
        <v>23</v>
      </c>
      <c r="E105" s="119"/>
      <c r="F105" s="113" t="s">
        <v>24</v>
      </c>
      <c r="G105" s="114"/>
    </row>
    <row r="106" spans="1:11" x14ac:dyDescent="0.15">
      <c r="A106" s="75" t="s">
        <v>25</v>
      </c>
      <c r="B106" s="98" t="s">
        <v>26</v>
      </c>
      <c r="C106" s="98"/>
      <c r="D106" s="97" t="s">
        <v>19</v>
      </c>
      <c r="E106" s="97"/>
      <c r="F106" s="100" t="s">
        <v>20</v>
      </c>
      <c r="G106" s="101"/>
    </row>
    <row r="107" spans="1:11" x14ac:dyDescent="0.15">
      <c r="A107" s="75" t="s">
        <v>27</v>
      </c>
      <c r="B107" s="98" t="s">
        <v>7</v>
      </c>
      <c r="C107" s="98"/>
      <c r="D107" s="77"/>
      <c r="E107" s="77"/>
      <c r="F107" s="100" t="s">
        <v>8</v>
      </c>
      <c r="G107" s="100"/>
    </row>
    <row r="108" spans="1:11" ht="26" x14ac:dyDescent="0.15">
      <c r="A108" s="75" t="s">
        <v>28</v>
      </c>
      <c r="B108" s="98" t="s">
        <v>277</v>
      </c>
      <c r="C108" s="98"/>
      <c r="D108" s="97" t="s">
        <v>29</v>
      </c>
      <c r="E108" s="97"/>
      <c r="F108" s="100" t="s">
        <v>8</v>
      </c>
      <c r="G108" s="101"/>
    </row>
    <row r="109" spans="1:11" ht="26" x14ac:dyDescent="0.15">
      <c r="A109" s="75" t="s">
        <v>339</v>
      </c>
      <c r="B109" s="98" t="s">
        <v>30</v>
      </c>
      <c r="C109" s="98"/>
      <c r="D109" s="97" t="s">
        <v>31</v>
      </c>
      <c r="E109" s="97"/>
      <c r="F109" s="97"/>
      <c r="G109" s="115"/>
    </row>
    <row r="110" spans="1:11" ht="39" x14ac:dyDescent="0.15">
      <c r="A110" s="75" t="s">
        <v>32</v>
      </c>
      <c r="B110" s="98" t="s">
        <v>33</v>
      </c>
      <c r="C110" s="98"/>
      <c r="D110" s="97" t="s">
        <v>413</v>
      </c>
      <c r="E110" s="97"/>
      <c r="F110" s="100" t="s">
        <v>227</v>
      </c>
      <c r="G110" s="101"/>
    </row>
    <row r="111" spans="1:11" ht="26" x14ac:dyDescent="0.15">
      <c r="A111" s="75" t="s">
        <v>34</v>
      </c>
      <c r="B111" s="98" t="s">
        <v>35</v>
      </c>
      <c r="C111" s="98"/>
      <c r="D111" s="97" t="s">
        <v>36</v>
      </c>
      <c r="E111" s="97"/>
      <c r="F111" s="100" t="s">
        <v>37</v>
      </c>
      <c r="G111" s="101"/>
    </row>
    <row r="112" spans="1:11" x14ac:dyDescent="0.15">
      <c r="A112" s="75" t="s">
        <v>55</v>
      </c>
      <c r="B112" s="98" t="s">
        <v>7</v>
      </c>
      <c r="C112" s="98"/>
      <c r="D112" s="77"/>
      <c r="E112" s="77"/>
      <c r="F112" s="100" t="s">
        <v>8</v>
      </c>
      <c r="G112" s="100"/>
    </row>
    <row r="113" spans="1:11" ht="40.5" customHeight="1" x14ac:dyDescent="0.15">
      <c r="A113" s="104" t="s">
        <v>303</v>
      </c>
      <c r="B113" s="106" t="s">
        <v>304</v>
      </c>
      <c r="C113" s="106"/>
      <c r="D113" s="120" t="s">
        <v>306</v>
      </c>
      <c r="E113" s="120"/>
      <c r="F113" s="78" t="s">
        <v>305</v>
      </c>
      <c r="G113" s="85"/>
    </row>
    <row r="114" spans="1:11" x14ac:dyDescent="0.15">
      <c r="A114" s="104"/>
      <c r="B114" s="120"/>
      <c r="C114" s="106"/>
      <c r="D114" s="120"/>
      <c r="E114" s="120"/>
      <c r="F114" s="105"/>
      <c r="G114" s="107"/>
    </row>
    <row r="115" spans="1:11" ht="14.25" customHeight="1" thickBot="1" x14ac:dyDescent="0.2">
      <c r="A115" s="108"/>
      <c r="B115" s="109"/>
      <c r="C115" s="110"/>
      <c r="D115" s="109"/>
      <c r="E115" s="109"/>
      <c r="F115" s="109"/>
      <c r="G115" s="111"/>
    </row>
    <row r="116" spans="1:11" x14ac:dyDescent="0.15">
      <c r="A116" s="4"/>
    </row>
    <row r="117" spans="1:11" ht="17" x14ac:dyDescent="0.2">
      <c r="A117" s="18"/>
      <c r="B117" s="19" t="s">
        <v>264</v>
      </c>
      <c r="C117" s="20"/>
      <c r="D117" s="20"/>
      <c r="E117" s="20" t="s">
        <v>267</v>
      </c>
      <c r="F117" s="52">
        <f>I117/K117*100</f>
        <v>0</v>
      </c>
      <c r="G117" s="21" t="s">
        <v>266</v>
      </c>
      <c r="I117" s="50">
        <f>COUNTIF(C105:C115,"y")</f>
        <v>0</v>
      </c>
      <c r="J117" s="50">
        <f>COUNTIF(G105:G108,"y")+COUNTIF(G110:G115,"y")</f>
        <v>0</v>
      </c>
      <c r="K117" s="50">
        <f>COUNTA(A105:A115)</f>
        <v>9</v>
      </c>
    </row>
    <row r="118" spans="1:11" ht="17" x14ac:dyDescent="0.15">
      <c r="A118" s="22"/>
      <c r="B118" s="23" t="s">
        <v>265</v>
      </c>
      <c r="C118" s="24"/>
      <c r="D118" s="24"/>
      <c r="E118" s="24" t="s">
        <v>267</v>
      </c>
      <c r="F118" s="53">
        <f>J117/K117*100</f>
        <v>0</v>
      </c>
      <c r="G118" s="25" t="s">
        <v>266</v>
      </c>
    </row>
    <row r="119" spans="1:11" x14ac:dyDescent="0.15">
      <c r="A119" s="4"/>
    </row>
    <row r="120" spans="1:11" x14ac:dyDescent="0.15">
      <c r="A120" s="4"/>
    </row>
    <row r="121" spans="1:11" ht="28.5" customHeight="1" x14ac:dyDescent="0.15">
      <c r="A121" s="4"/>
    </row>
    <row r="122" spans="1:11" ht="17" x14ac:dyDescent="0.15">
      <c r="A122" s="40" t="s">
        <v>38</v>
      </c>
    </row>
    <row r="123" spans="1:11" ht="14" thickBot="1" x14ac:dyDescent="0.2">
      <c r="A123" s="4"/>
    </row>
    <row r="124" spans="1:11" ht="14" x14ac:dyDescent="0.15">
      <c r="A124" s="121" t="s">
        <v>344</v>
      </c>
      <c r="B124" s="122" t="s">
        <v>7</v>
      </c>
      <c r="C124" s="122"/>
      <c r="D124" s="112"/>
      <c r="E124" s="112"/>
      <c r="F124" s="123" t="s">
        <v>8</v>
      </c>
      <c r="G124" s="124"/>
    </row>
    <row r="125" spans="1:11" x14ac:dyDescent="0.15">
      <c r="A125" s="75" t="s">
        <v>39</v>
      </c>
      <c r="B125" s="98" t="s">
        <v>40</v>
      </c>
      <c r="C125" s="98"/>
      <c r="D125" s="97" t="s">
        <v>41</v>
      </c>
      <c r="E125" s="97"/>
      <c r="F125" s="100" t="s">
        <v>42</v>
      </c>
      <c r="G125" s="101"/>
    </row>
    <row r="126" spans="1:11" ht="26" x14ac:dyDescent="0.15">
      <c r="A126" s="75" t="s">
        <v>389</v>
      </c>
      <c r="B126" s="98" t="s">
        <v>40</v>
      </c>
      <c r="C126" s="98"/>
      <c r="D126" s="100" t="s">
        <v>343</v>
      </c>
      <c r="E126" s="100"/>
      <c r="F126" s="100" t="s">
        <v>43</v>
      </c>
      <c r="G126" s="101"/>
    </row>
    <row r="127" spans="1:11" x14ac:dyDescent="0.15">
      <c r="A127" s="75" t="s">
        <v>44</v>
      </c>
      <c r="B127" s="98" t="s">
        <v>341</v>
      </c>
      <c r="C127" s="98"/>
      <c r="D127" s="125" t="s">
        <v>340</v>
      </c>
      <c r="E127" s="126"/>
      <c r="F127" s="100" t="s">
        <v>342</v>
      </c>
      <c r="G127" s="101"/>
    </row>
    <row r="128" spans="1:11" x14ac:dyDescent="0.15">
      <c r="A128" s="75" t="s">
        <v>46</v>
      </c>
      <c r="B128" s="98" t="s">
        <v>47</v>
      </c>
      <c r="C128" s="98"/>
      <c r="D128" s="77"/>
      <c r="E128" s="77"/>
      <c r="F128" s="100" t="s">
        <v>48</v>
      </c>
      <c r="G128" s="101"/>
    </row>
    <row r="129" spans="1:11" x14ac:dyDescent="0.15">
      <c r="A129" s="75" t="s">
        <v>310</v>
      </c>
      <c r="B129" s="98" t="s">
        <v>50</v>
      </c>
      <c r="C129" s="98"/>
      <c r="D129" s="77"/>
      <c r="E129" s="77"/>
      <c r="F129" s="100" t="s">
        <v>49</v>
      </c>
      <c r="G129" s="101"/>
      <c r="I129" s="1"/>
      <c r="J129" s="1"/>
      <c r="K129" s="1"/>
    </row>
    <row r="130" spans="1:11" ht="26" x14ac:dyDescent="0.15">
      <c r="A130" s="75" t="s">
        <v>390</v>
      </c>
      <c r="B130" s="98" t="s">
        <v>7</v>
      </c>
      <c r="C130" s="98"/>
      <c r="D130" s="97"/>
      <c r="E130" s="97"/>
      <c r="F130" s="127" t="s">
        <v>8</v>
      </c>
      <c r="G130" s="103"/>
    </row>
    <row r="131" spans="1:11" x14ac:dyDescent="0.15">
      <c r="A131" s="75" t="s">
        <v>51</v>
      </c>
      <c r="B131" s="98" t="s">
        <v>2</v>
      </c>
      <c r="C131" s="98"/>
      <c r="D131" s="97" t="s">
        <v>3</v>
      </c>
      <c r="E131" s="97"/>
      <c r="F131" s="100" t="s">
        <v>4</v>
      </c>
      <c r="G131" s="101"/>
    </row>
    <row r="132" spans="1:11" ht="53" thickBot="1" x14ac:dyDescent="0.2">
      <c r="A132" s="108" t="s">
        <v>391</v>
      </c>
      <c r="B132" s="110" t="s">
        <v>53</v>
      </c>
      <c r="C132" s="110"/>
      <c r="D132" s="109" t="s">
        <v>54</v>
      </c>
      <c r="E132" s="109"/>
      <c r="F132" s="128" t="s">
        <v>307</v>
      </c>
      <c r="G132" s="111"/>
    </row>
    <row r="133" spans="1:11" x14ac:dyDescent="0.15">
      <c r="A133" s="95"/>
      <c r="B133" s="96"/>
      <c r="C133" s="129"/>
      <c r="D133" s="96"/>
      <c r="E133" s="96"/>
      <c r="F133" s="96"/>
      <c r="G133" s="130"/>
    </row>
    <row r="134" spans="1:11" x14ac:dyDescent="0.15">
      <c r="A134" s="104"/>
      <c r="B134" s="105"/>
      <c r="C134" s="106"/>
      <c r="D134" s="105"/>
      <c r="E134" s="105"/>
      <c r="F134" s="105"/>
      <c r="G134" s="107"/>
    </row>
    <row r="135" spans="1:11" ht="14" thickBot="1" x14ac:dyDescent="0.2">
      <c r="A135" s="108"/>
      <c r="B135" s="109"/>
      <c r="C135" s="110"/>
      <c r="D135" s="109"/>
      <c r="E135" s="109"/>
      <c r="F135" s="109"/>
      <c r="G135" s="111"/>
    </row>
    <row r="136" spans="1:11" x14ac:dyDescent="0.15">
      <c r="A136" s="3"/>
    </row>
    <row r="137" spans="1:11" ht="17" x14ac:dyDescent="0.2">
      <c r="A137" s="18"/>
      <c r="B137" s="19" t="s">
        <v>264</v>
      </c>
      <c r="C137" s="20"/>
      <c r="D137" s="20"/>
      <c r="E137" s="20" t="s">
        <v>267</v>
      </c>
      <c r="F137" s="52">
        <f>I137/K137*100</f>
        <v>0</v>
      </c>
      <c r="G137" s="21" t="s">
        <v>266</v>
      </c>
      <c r="I137" s="50">
        <f>COUNTIF(C124:C135,"y")</f>
        <v>0</v>
      </c>
      <c r="J137" s="50">
        <f>COUNTIF(E126:E127,"y")+COUNTIF(G124:G135,"y")</f>
        <v>0</v>
      </c>
      <c r="K137" s="50">
        <f>COUNTA(A124:A135)</f>
        <v>9</v>
      </c>
    </row>
    <row r="138" spans="1:11" ht="17" x14ac:dyDescent="0.15">
      <c r="A138" s="22"/>
      <c r="B138" s="23" t="s">
        <v>265</v>
      </c>
      <c r="C138" s="24"/>
      <c r="D138" s="24"/>
      <c r="E138" s="24" t="s">
        <v>267</v>
      </c>
      <c r="F138" s="53">
        <f>J137/K137*100</f>
        <v>0</v>
      </c>
      <c r="G138" s="25" t="s">
        <v>266</v>
      </c>
    </row>
    <row r="139" spans="1:11" x14ac:dyDescent="0.15">
      <c r="A139" s="3"/>
    </row>
    <row r="140" spans="1:11" x14ac:dyDescent="0.15">
      <c r="A140" s="3"/>
    </row>
    <row r="141" spans="1:11" x14ac:dyDescent="0.15">
      <c r="A141" s="3"/>
    </row>
    <row r="142" spans="1:11" x14ac:dyDescent="0.15">
      <c r="A142" s="3"/>
    </row>
    <row r="143" spans="1:11" x14ac:dyDescent="0.15">
      <c r="A143" s="3"/>
    </row>
    <row r="144" spans="1:11" x14ac:dyDescent="0.15">
      <c r="A144" s="3"/>
    </row>
    <row r="145" spans="1:7" x14ac:dyDescent="0.15">
      <c r="A145" s="3"/>
    </row>
    <row r="146" spans="1:7" x14ac:dyDescent="0.15">
      <c r="A146" s="3"/>
    </row>
    <row r="147" spans="1:7" x14ac:dyDescent="0.15">
      <c r="A147" s="3"/>
    </row>
    <row r="148" spans="1:7" x14ac:dyDescent="0.15">
      <c r="A148" s="3"/>
    </row>
    <row r="149" spans="1:7" x14ac:dyDescent="0.15">
      <c r="A149" s="3"/>
    </row>
    <row r="150" spans="1:7" x14ac:dyDescent="0.15">
      <c r="A150" s="3"/>
    </row>
    <row r="151" spans="1:7" x14ac:dyDescent="0.15">
      <c r="A151" s="3"/>
      <c r="B151" s="28" t="s">
        <v>270</v>
      </c>
    </row>
    <row r="152" spans="1:7" x14ac:dyDescent="0.15">
      <c r="A152" s="3"/>
      <c r="B152" s="28" t="s">
        <v>271</v>
      </c>
    </row>
    <row r="153" spans="1:7" ht="17" x14ac:dyDescent="0.15">
      <c r="A153" s="39" t="s">
        <v>75</v>
      </c>
    </row>
    <row r="154" spans="1:7" ht="14" thickBot="1" x14ac:dyDescent="0.2">
      <c r="A154" s="3"/>
    </row>
    <row r="155" spans="1:7" ht="14" x14ac:dyDescent="0.15">
      <c r="A155" s="91" t="s">
        <v>57</v>
      </c>
      <c r="B155" s="112" t="s">
        <v>58</v>
      </c>
      <c r="C155" s="112"/>
      <c r="D155" s="122" t="s">
        <v>59</v>
      </c>
      <c r="E155" s="122"/>
      <c r="F155" s="112" t="s">
        <v>60</v>
      </c>
      <c r="G155" s="131"/>
    </row>
    <row r="156" spans="1:7" ht="42" x14ac:dyDescent="0.15">
      <c r="A156" s="75" t="s">
        <v>64</v>
      </c>
      <c r="B156" s="76" t="s">
        <v>311</v>
      </c>
      <c r="C156" s="76"/>
      <c r="D156" s="77" t="s">
        <v>63</v>
      </c>
      <c r="E156" s="77"/>
      <c r="F156" s="78" t="s">
        <v>8</v>
      </c>
      <c r="G156" s="85"/>
    </row>
    <row r="157" spans="1:7" ht="28" x14ac:dyDescent="0.15">
      <c r="A157" s="75" t="s">
        <v>415</v>
      </c>
      <c r="B157" s="126" t="s">
        <v>417</v>
      </c>
      <c r="C157" s="126"/>
      <c r="D157" s="77" t="s">
        <v>416</v>
      </c>
      <c r="E157" s="77"/>
      <c r="F157" s="84" t="s">
        <v>418</v>
      </c>
      <c r="G157" s="132"/>
    </row>
    <row r="158" spans="1:7" ht="14" x14ac:dyDescent="0.15">
      <c r="A158" s="75" t="s">
        <v>65</v>
      </c>
      <c r="B158" s="78" t="s">
        <v>414</v>
      </c>
      <c r="C158" s="78"/>
      <c r="D158" s="76" t="s">
        <v>363</v>
      </c>
      <c r="E158" s="76"/>
      <c r="F158" s="83" t="s">
        <v>45</v>
      </c>
      <c r="G158" s="133"/>
    </row>
    <row r="159" spans="1:7" ht="70" x14ac:dyDescent="0.15">
      <c r="A159" s="75" t="s">
        <v>112</v>
      </c>
      <c r="B159" s="76" t="s">
        <v>312</v>
      </c>
      <c r="C159" s="76"/>
      <c r="D159" s="83" t="s">
        <v>111</v>
      </c>
      <c r="E159" s="83"/>
      <c r="F159" s="78" t="s">
        <v>110</v>
      </c>
      <c r="G159" s="85"/>
    </row>
    <row r="160" spans="1:7" ht="28" x14ac:dyDescent="0.15">
      <c r="A160" s="75" t="s">
        <v>113</v>
      </c>
      <c r="B160" s="126" t="s">
        <v>114</v>
      </c>
      <c r="C160" s="126"/>
      <c r="D160" s="83" t="s">
        <v>115</v>
      </c>
      <c r="E160" s="83"/>
      <c r="F160" s="83" t="s">
        <v>116</v>
      </c>
      <c r="G160" s="133"/>
    </row>
    <row r="161" spans="1:11" ht="39.75" customHeight="1" x14ac:dyDescent="0.15">
      <c r="A161" s="75" t="s">
        <v>314</v>
      </c>
      <c r="B161" s="76" t="s">
        <v>313</v>
      </c>
      <c r="C161" s="76"/>
      <c r="D161" s="83" t="s">
        <v>118</v>
      </c>
      <c r="E161" s="83"/>
      <c r="F161" s="78" t="s">
        <v>117</v>
      </c>
      <c r="G161" s="85"/>
    </row>
    <row r="162" spans="1:11" ht="42" x14ac:dyDescent="0.15">
      <c r="A162" s="75" t="s">
        <v>228</v>
      </c>
      <c r="B162" s="76" t="s">
        <v>229</v>
      </c>
      <c r="C162" s="76"/>
      <c r="D162" s="78" t="s">
        <v>231</v>
      </c>
      <c r="E162" s="78"/>
      <c r="F162" s="78" t="s">
        <v>230</v>
      </c>
      <c r="G162" s="85"/>
    </row>
    <row r="163" spans="1:11" ht="28" x14ac:dyDescent="0.15">
      <c r="A163" s="75" t="s">
        <v>66</v>
      </c>
      <c r="B163" s="76" t="s">
        <v>67</v>
      </c>
      <c r="C163" s="76"/>
      <c r="D163" s="77"/>
      <c r="E163" s="77"/>
      <c r="F163" s="78" t="s">
        <v>68</v>
      </c>
      <c r="G163" s="78"/>
    </row>
    <row r="164" spans="1:11" ht="28" x14ac:dyDescent="0.15">
      <c r="A164" s="75" t="s">
        <v>69</v>
      </c>
      <c r="B164" s="76" t="s">
        <v>70</v>
      </c>
      <c r="C164" s="76"/>
      <c r="D164" s="77"/>
      <c r="E164" s="77"/>
      <c r="F164" s="78" t="s">
        <v>71</v>
      </c>
      <c r="G164" s="78"/>
    </row>
    <row r="165" spans="1:11" ht="42" x14ac:dyDescent="0.15">
      <c r="A165" s="75" t="s">
        <v>97</v>
      </c>
      <c r="B165" s="76" t="s">
        <v>100</v>
      </c>
      <c r="C165" s="76"/>
      <c r="D165" s="83" t="s">
        <v>99</v>
      </c>
      <c r="E165" s="83"/>
      <c r="F165" s="78" t="s">
        <v>98</v>
      </c>
      <c r="G165" s="85"/>
      <c r="I165" s="49"/>
      <c r="J165" s="49"/>
      <c r="K165" s="49"/>
    </row>
    <row r="166" spans="1:11" ht="14" x14ac:dyDescent="0.15">
      <c r="A166" s="75" t="s">
        <v>72</v>
      </c>
      <c r="B166" s="76" t="s">
        <v>73</v>
      </c>
      <c r="C166" s="76"/>
      <c r="D166" s="78" t="s">
        <v>74</v>
      </c>
      <c r="E166" s="78"/>
      <c r="F166" s="78" t="s">
        <v>26</v>
      </c>
      <c r="G166" s="85"/>
      <c r="I166" s="49"/>
      <c r="J166" s="49"/>
      <c r="K166" s="49"/>
    </row>
    <row r="167" spans="1:11" ht="28" x14ac:dyDescent="0.15">
      <c r="A167" s="104" t="s">
        <v>119</v>
      </c>
      <c r="B167" s="81" t="s">
        <v>120</v>
      </c>
      <c r="C167" s="81"/>
      <c r="D167" s="76" t="s">
        <v>121</v>
      </c>
      <c r="E167" s="76"/>
      <c r="F167" s="82" t="s">
        <v>122</v>
      </c>
      <c r="G167" s="134"/>
    </row>
    <row r="168" spans="1:11" ht="42" x14ac:dyDescent="0.15">
      <c r="A168" s="104" t="s">
        <v>135</v>
      </c>
      <c r="B168" s="81" t="s">
        <v>136</v>
      </c>
      <c r="C168" s="81"/>
      <c r="D168" s="77"/>
      <c r="E168" s="77"/>
      <c r="F168" s="82" t="s">
        <v>52</v>
      </c>
      <c r="G168" s="82"/>
      <c r="I168" s="49"/>
      <c r="J168" s="49"/>
      <c r="K168" s="49"/>
    </row>
    <row r="169" spans="1:11" x14ac:dyDescent="0.15">
      <c r="A169" s="104"/>
      <c r="B169" s="135"/>
      <c r="C169" s="136"/>
      <c r="D169" s="135"/>
      <c r="E169" s="135"/>
      <c r="F169" s="137"/>
      <c r="G169" s="138"/>
    </row>
    <row r="170" spans="1:11" x14ac:dyDescent="0.15">
      <c r="A170" s="104"/>
      <c r="B170" s="135"/>
      <c r="C170" s="136"/>
      <c r="D170" s="135"/>
      <c r="E170" s="135"/>
      <c r="F170" s="135"/>
      <c r="G170" s="138"/>
    </row>
    <row r="171" spans="1:11" ht="14" thickBot="1" x14ac:dyDescent="0.2">
      <c r="A171" s="108"/>
      <c r="B171" s="87"/>
      <c r="C171" s="88"/>
      <c r="D171" s="87"/>
      <c r="E171" s="87"/>
      <c r="F171" s="87"/>
      <c r="G171" s="90"/>
    </row>
    <row r="172" spans="1:11" x14ac:dyDescent="0.15">
      <c r="A172" s="8"/>
      <c r="B172" s="9"/>
      <c r="C172" s="9"/>
      <c r="D172" s="9"/>
      <c r="E172" s="9"/>
      <c r="F172" s="9"/>
      <c r="G172" s="9"/>
    </row>
    <row r="173" spans="1:11" ht="17" x14ac:dyDescent="0.2">
      <c r="A173" s="18"/>
      <c r="B173" s="19" t="s">
        <v>264</v>
      </c>
      <c r="C173" s="20"/>
      <c r="D173" s="20"/>
      <c r="E173" s="20" t="s">
        <v>267</v>
      </c>
      <c r="F173" s="52">
        <f>I173/K173*100</f>
        <v>0</v>
      </c>
      <c r="G173" s="21" t="s">
        <v>266</v>
      </c>
      <c r="I173" s="50">
        <f>COUNTIF(E155,"y")+COUNTIF(E158,"y")+COUNTIF(C156,"y")+COUNTIF(C159,"y")+COUNTIF(C161:C171,"y")+COUNTIF(E167,"y")+COUNTIF(G157,"y")</f>
        <v>0</v>
      </c>
      <c r="J173" s="50">
        <f>COUNTIF(C157:C158,"y")+COUNTIF(C160,"y")+COUNTIF(G156,"y")+COUNTIF(G159,"y")+COUNTIF(E162,"y")+COUNTIF(G161:G171,"y")+COUNTIF(E166,"y")</f>
        <v>0</v>
      </c>
      <c r="K173" s="50">
        <f>COUNTA(A155:A171)</f>
        <v>14</v>
      </c>
    </row>
    <row r="174" spans="1:11" ht="17" x14ac:dyDescent="0.15">
      <c r="A174" s="22"/>
      <c r="B174" s="23" t="s">
        <v>265</v>
      </c>
      <c r="C174" s="24"/>
      <c r="D174" s="24"/>
      <c r="E174" s="24" t="s">
        <v>267</v>
      </c>
      <c r="F174" s="53">
        <f>J173/K173*100</f>
        <v>0</v>
      </c>
      <c r="G174" s="25" t="s">
        <v>266</v>
      </c>
    </row>
    <row r="175" spans="1:11" x14ac:dyDescent="0.15">
      <c r="A175" s="8"/>
      <c r="B175" s="9"/>
      <c r="C175" s="9"/>
      <c r="D175" s="9"/>
      <c r="E175" s="9"/>
      <c r="F175" s="9"/>
      <c r="G175" s="9"/>
    </row>
    <row r="176" spans="1:11" x14ac:dyDescent="0.15">
      <c r="A176" s="8"/>
      <c r="B176" s="9"/>
      <c r="C176" s="9"/>
      <c r="D176" s="9"/>
      <c r="E176" s="9"/>
      <c r="F176" s="9"/>
      <c r="G176" s="9"/>
    </row>
    <row r="177" spans="1:11" x14ac:dyDescent="0.15">
      <c r="A177" s="8"/>
      <c r="B177" s="9"/>
      <c r="C177" s="9"/>
      <c r="D177" s="9"/>
      <c r="E177" s="9"/>
      <c r="F177" s="9"/>
      <c r="G177" s="9"/>
    </row>
    <row r="178" spans="1:11" x14ac:dyDescent="0.15">
      <c r="A178" s="8"/>
      <c r="B178" s="9"/>
      <c r="C178" s="9"/>
      <c r="D178" s="9"/>
      <c r="E178" s="9"/>
      <c r="F178" s="9"/>
      <c r="G178" s="9"/>
    </row>
    <row r="179" spans="1:11" x14ac:dyDescent="0.15">
      <c r="A179" s="8"/>
      <c r="B179" s="9"/>
      <c r="C179" s="9"/>
      <c r="D179" s="9"/>
      <c r="E179" s="9"/>
      <c r="F179" s="9"/>
      <c r="G179" s="9"/>
    </row>
    <row r="180" spans="1:11" ht="16" x14ac:dyDescent="0.2">
      <c r="A180" s="8"/>
      <c r="B180" s="9"/>
      <c r="C180" s="9"/>
      <c r="D180" s="9"/>
      <c r="E180" s="9"/>
      <c r="F180" s="9"/>
      <c r="G180" s="9"/>
      <c r="I180" s="50"/>
      <c r="J180" s="50"/>
      <c r="K180" s="50"/>
    </row>
    <row r="181" spans="1:11" x14ac:dyDescent="0.15">
      <c r="A181" s="8"/>
      <c r="B181" s="9"/>
      <c r="C181" s="9"/>
      <c r="D181" s="9"/>
      <c r="E181" s="9"/>
      <c r="F181" s="9"/>
      <c r="G181" s="9"/>
    </row>
    <row r="182" spans="1:11" x14ac:dyDescent="0.15">
      <c r="A182" s="8"/>
      <c r="B182" s="9"/>
      <c r="C182" s="9"/>
      <c r="D182" s="9"/>
      <c r="E182" s="9"/>
      <c r="F182" s="9"/>
      <c r="G182" s="9"/>
    </row>
    <row r="183" spans="1:11" x14ac:dyDescent="0.15">
      <c r="A183" s="8"/>
      <c r="B183" s="9"/>
      <c r="C183" s="9"/>
      <c r="D183" s="9"/>
      <c r="E183" s="9"/>
      <c r="F183" s="9"/>
      <c r="G183" s="9"/>
    </row>
    <row r="184" spans="1:11" x14ac:dyDescent="0.15">
      <c r="A184" s="8"/>
      <c r="B184" s="9"/>
      <c r="C184" s="9"/>
      <c r="D184" s="9"/>
      <c r="E184" s="9"/>
      <c r="F184" s="9"/>
      <c r="G184" s="9"/>
    </row>
    <row r="185" spans="1:11" x14ac:dyDescent="0.15">
      <c r="A185" s="8"/>
      <c r="B185" s="29" t="s">
        <v>272</v>
      </c>
      <c r="C185" s="9"/>
      <c r="D185" s="9"/>
      <c r="E185" s="9"/>
      <c r="F185" s="9"/>
      <c r="G185" s="9"/>
    </row>
    <row r="186" spans="1:11" x14ac:dyDescent="0.15">
      <c r="A186" s="8"/>
      <c r="B186" s="29" t="s">
        <v>273</v>
      </c>
      <c r="C186" s="9"/>
      <c r="D186" s="9"/>
      <c r="E186" s="9"/>
      <c r="F186" s="9"/>
      <c r="G186" s="9"/>
    </row>
    <row r="187" spans="1:11" ht="17" x14ac:dyDescent="0.15">
      <c r="A187" s="41" t="s">
        <v>201</v>
      </c>
      <c r="B187" s="9"/>
      <c r="C187" s="9"/>
      <c r="D187" s="9"/>
      <c r="E187" s="9"/>
      <c r="F187" s="9"/>
      <c r="G187" s="9"/>
    </row>
    <row r="188" spans="1:11" ht="17" x14ac:dyDescent="0.15">
      <c r="A188" s="48" t="s">
        <v>392</v>
      </c>
      <c r="B188" s="9"/>
      <c r="C188" s="9"/>
      <c r="D188" s="9"/>
      <c r="E188" s="9"/>
      <c r="F188" s="9"/>
      <c r="G188" s="9"/>
    </row>
    <row r="189" spans="1:11" ht="14" thickBot="1" x14ac:dyDescent="0.2">
      <c r="A189" s="8"/>
      <c r="B189" s="9"/>
      <c r="C189" s="9"/>
      <c r="D189" s="9"/>
      <c r="E189" s="9"/>
      <c r="F189" s="9"/>
      <c r="G189" s="9"/>
    </row>
    <row r="190" spans="1:11" ht="42" x14ac:dyDescent="0.15">
      <c r="A190" s="91" t="s">
        <v>202</v>
      </c>
      <c r="B190" s="122" t="s">
        <v>422</v>
      </c>
      <c r="C190" s="122"/>
      <c r="D190" s="112" t="s">
        <v>423</v>
      </c>
      <c r="E190" s="112"/>
      <c r="F190" s="123" t="s">
        <v>424</v>
      </c>
      <c r="G190" s="124"/>
    </row>
    <row r="191" spans="1:11" ht="14" x14ac:dyDescent="0.15">
      <c r="A191" s="75" t="s">
        <v>203</v>
      </c>
      <c r="B191" s="76" t="s">
        <v>204</v>
      </c>
      <c r="C191" s="76"/>
      <c r="D191" s="139" t="s">
        <v>206</v>
      </c>
      <c r="E191" s="77"/>
      <c r="F191" s="78" t="s">
        <v>205</v>
      </c>
      <c r="G191" s="85"/>
    </row>
    <row r="192" spans="1:11" ht="14" x14ac:dyDescent="0.15">
      <c r="A192" s="75" t="s">
        <v>210</v>
      </c>
      <c r="B192" s="76" t="s">
        <v>207</v>
      </c>
      <c r="C192" s="76"/>
      <c r="D192" s="77" t="s">
        <v>208</v>
      </c>
      <c r="E192" s="77"/>
      <c r="F192" s="78" t="s">
        <v>209</v>
      </c>
      <c r="G192" s="85"/>
    </row>
    <row r="193" spans="1:11" ht="14" x14ac:dyDescent="0.15">
      <c r="A193" s="75" t="s">
        <v>211</v>
      </c>
      <c r="B193" s="83" t="s">
        <v>212</v>
      </c>
      <c r="C193" s="83"/>
      <c r="D193" s="76" t="s">
        <v>213</v>
      </c>
      <c r="E193" s="76"/>
      <c r="F193" s="78" t="s">
        <v>214</v>
      </c>
      <c r="G193" s="85"/>
    </row>
    <row r="194" spans="1:11" ht="28" x14ac:dyDescent="0.2">
      <c r="A194" s="75" t="s">
        <v>215</v>
      </c>
      <c r="B194" s="76" t="s">
        <v>308</v>
      </c>
      <c r="C194" s="76"/>
      <c r="D194" s="83" t="s">
        <v>19</v>
      </c>
      <c r="E194" s="83"/>
      <c r="F194" s="78" t="s">
        <v>20</v>
      </c>
      <c r="G194" s="85"/>
      <c r="I194" s="50"/>
      <c r="J194" s="50"/>
      <c r="K194" s="50"/>
    </row>
    <row r="195" spans="1:11" ht="28" x14ac:dyDescent="0.2">
      <c r="A195" s="75" t="s">
        <v>216</v>
      </c>
      <c r="B195" s="76" t="s">
        <v>308</v>
      </c>
      <c r="C195" s="76"/>
      <c r="D195" s="78" t="s">
        <v>19</v>
      </c>
      <c r="E195" s="78"/>
      <c r="F195" s="78" t="s">
        <v>20</v>
      </c>
      <c r="G195" s="85"/>
      <c r="I195" s="50"/>
      <c r="J195" s="50"/>
      <c r="K195" s="50"/>
    </row>
    <row r="196" spans="1:11" ht="14" x14ac:dyDescent="0.15">
      <c r="A196" s="104" t="s">
        <v>345</v>
      </c>
      <c r="B196" s="136" t="s">
        <v>421</v>
      </c>
      <c r="C196" s="136"/>
      <c r="D196" s="135" t="s">
        <v>420</v>
      </c>
      <c r="E196" s="135"/>
      <c r="F196" s="140" t="s">
        <v>419</v>
      </c>
      <c r="G196" s="138"/>
    </row>
    <row r="197" spans="1:11" x14ac:dyDescent="0.15">
      <c r="A197" s="104"/>
      <c r="B197" s="135"/>
      <c r="C197" s="136"/>
      <c r="D197" s="135"/>
      <c r="E197" s="135"/>
      <c r="F197" s="135"/>
      <c r="G197" s="141"/>
    </row>
    <row r="198" spans="1:11" ht="14" thickBot="1" x14ac:dyDescent="0.2">
      <c r="A198" s="108"/>
      <c r="B198" s="87"/>
      <c r="C198" s="88"/>
      <c r="D198" s="87"/>
      <c r="E198" s="87"/>
      <c r="F198" s="87"/>
      <c r="G198" s="142"/>
    </row>
    <row r="199" spans="1:11" x14ac:dyDescent="0.15">
      <c r="A199" s="8"/>
      <c r="B199" s="9"/>
      <c r="C199" s="9"/>
      <c r="D199" s="9"/>
      <c r="E199" s="9"/>
      <c r="F199" s="9"/>
      <c r="G199" s="9"/>
    </row>
    <row r="200" spans="1:11" ht="17" x14ac:dyDescent="0.2">
      <c r="A200" s="18"/>
      <c r="B200" s="19" t="s">
        <v>264</v>
      </c>
      <c r="C200" s="20"/>
      <c r="D200" s="20"/>
      <c r="E200" s="20" t="s">
        <v>267</v>
      </c>
      <c r="F200" s="52">
        <f>I200/K200*100</f>
        <v>0</v>
      </c>
      <c r="G200" s="21" t="s">
        <v>266</v>
      </c>
      <c r="I200" s="50">
        <f>COUNTIF(C190:C192,"y")+COUNTIF(E193,"y")+COUNTIF(C194:C198,"y")</f>
        <v>0</v>
      </c>
      <c r="J200" s="50">
        <f>COUNTIF(E238:E240,"y")+COUNTIF(G235:G237,"y")+COUNTIF(G239:G243,"y")</f>
        <v>0</v>
      </c>
      <c r="K200" s="50">
        <f>COUNTA(A190:A198)</f>
        <v>7</v>
      </c>
    </row>
    <row r="201" spans="1:11" ht="17" x14ac:dyDescent="0.15">
      <c r="A201" s="22"/>
      <c r="B201" s="23" t="s">
        <v>265</v>
      </c>
      <c r="C201" s="24"/>
      <c r="D201" s="24"/>
      <c r="E201" s="24" t="s">
        <v>267</v>
      </c>
      <c r="F201" s="53">
        <f>J200/K200*100</f>
        <v>0</v>
      </c>
      <c r="G201" s="25" t="s">
        <v>266</v>
      </c>
    </row>
    <row r="202" spans="1:11" x14ac:dyDescent="0.15">
      <c r="A202" s="8"/>
      <c r="B202" s="9"/>
      <c r="C202" s="9"/>
      <c r="D202" s="9"/>
      <c r="E202" s="9"/>
      <c r="F202" s="9"/>
      <c r="G202" s="9"/>
    </row>
    <row r="203" spans="1:11" x14ac:dyDescent="0.15">
      <c r="A203" s="8"/>
      <c r="B203" s="9"/>
      <c r="C203" s="9"/>
      <c r="D203" s="9"/>
      <c r="E203" s="9"/>
      <c r="F203" s="9"/>
      <c r="G203" s="9"/>
    </row>
    <row r="204" spans="1:11" ht="17" x14ac:dyDescent="0.15">
      <c r="A204" s="39" t="s">
        <v>101</v>
      </c>
    </row>
    <row r="205" spans="1:11" ht="14" thickBot="1" x14ac:dyDescent="0.2">
      <c r="A205" s="3"/>
    </row>
    <row r="206" spans="1:11" ht="43.5" customHeight="1" x14ac:dyDescent="0.15">
      <c r="A206" s="91" t="s">
        <v>102</v>
      </c>
      <c r="B206" s="122" t="s">
        <v>425</v>
      </c>
      <c r="C206" s="122"/>
      <c r="D206" s="112" t="s">
        <v>103</v>
      </c>
      <c r="E206" s="112"/>
      <c r="F206" s="123" t="s">
        <v>104</v>
      </c>
      <c r="G206" s="124"/>
    </row>
    <row r="207" spans="1:11" ht="14" x14ac:dyDescent="0.15">
      <c r="A207" s="95" t="s">
        <v>346</v>
      </c>
      <c r="B207" s="143" t="s">
        <v>151</v>
      </c>
      <c r="C207" s="143"/>
      <c r="D207" s="144" t="s">
        <v>19</v>
      </c>
      <c r="E207" s="144"/>
      <c r="F207" s="145" t="s">
        <v>8</v>
      </c>
      <c r="G207" s="146"/>
    </row>
    <row r="208" spans="1:11" ht="28" x14ac:dyDescent="0.15">
      <c r="A208" s="75" t="s">
        <v>106</v>
      </c>
      <c r="B208" s="76" t="s">
        <v>107</v>
      </c>
      <c r="C208" s="76"/>
      <c r="D208" s="76" t="s">
        <v>108</v>
      </c>
      <c r="E208" s="76"/>
      <c r="F208" s="78" t="s">
        <v>109</v>
      </c>
      <c r="G208" s="85"/>
    </row>
    <row r="209" spans="1:11" ht="14" x14ac:dyDescent="0.15">
      <c r="A209" s="75" t="s">
        <v>283</v>
      </c>
      <c r="B209" s="76" t="s">
        <v>7</v>
      </c>
      <c r="C209" s="76"/>
      <c r="D209" s="77"/>
      <c r="E209" s="77"/>
      <c r="F209" s="78" t="s">
        <v>8</v>
      </c>
      <c r="G209" s="78"/>
    </row>
    <row r="210" spans="1:11" ht="42" x14ac:dyDescent="0.15">
      <c r="A210" s="75" t="s">
        <v>315</v>
      </c>
      <c r="B210" s="76" t="s">
        <v>316</v>
      </c>
      <c r="C210" s="76"/>
      <c r="D210" s="78" t="s">
        <v>317</v>
      </c>
      <c r="E210" s="78"/>
      <c r="F210" s="78" t="s">
        <v>8</v>
      </c>
      <c r="G210" s="85"/>
    </row>
    <row r="211" spans="1:11" ht="37.5" customHeight="1" x14ac:dyDescent="0.15">
      <c r="A211" s="75" t="s">
        <v>426</v>
      </c>
      <c r="B211" s="76" t="s">
        <v>318</v>
      </c>
      <c r="C211" s="76"/>
      <c r="D211" s="78" t="s">
        <v>319</v>
      </c>
      <c r="E211" s="78"/>
      <c r="F211" s="78" t="s">
        <v>8</v>
      </c>
      <c r="G211" s="85"/>
    </row>
    <row r="212" spans="1:11" x14ac:dyDescent="0.15">
      <c r="A212" s="104"/>
      <c r="B212" s="137"/>
      <c r="C212" s="136"/>
      <c r="D212" s="137"/>
      <c r="E212" s="137"/>
      <c r="F212" s="137"/>
      <c r="G212" s="138"/>
    </row>
    <row r="213" spans="1:11" x14ac:dyDescent="0.15">
      <c r="A213" s="104"/>
      <c r="B213" s="137"/>
      <c r="C213" s="136"/>
      <c r="D213" s="137"/>
      <c r="E213" s="137"/>
      <c r="F213" s="137"/>
      <c r="G213" s="138"/>
    </row>
    <row r="214" spans="1:11" ht="14" thickBot="1" x14ac:dyDescent="0.2">
      <c r="A214" s="108"/>
      <c r="B214" s="89"/>
      <c r="C214" s="88"/>
      <c r="D214" s="89"/>
      <c r="E214" s="89"/>
      <c r="F214" s="89"/>
      <c r="G214" s="90"/>
    </row>
    <row r="215" spans="1:11" x14ac:dyDescent="0.15">
      <c r="A215" s="8"/>
      <c r="B215" s="9"/>
      <c r="C215" s="9"/>
      <c r="D215" s="9"/>
      <c r="E215" s="9"/>
      <c r="F215" s="9"/>
      <c r="G215" s="9"/>
    </row>
    <row r="216" spans="1:11" ht="17" x14ac:dyDescent="0.2">
      <c r="A216" s="18"/>
      <c r="B216" s="19" t="s">
        <v>264</v>
      </c>
      <c r="C216" s="20"/>
      <c r="D216" s="20"/>
      <c r="E216" s="20" t="s">
        <v>267</v>
      </c>
      <c r="F216" s="52">
        <f>I216/K216*100</f>
        <v>0</v>
      </c>
      <c r="G216" s="21" t="s">
        <v>266</v>
      </c>
      <c r="I216" s="50">
        <f>COUNTIF(C206:C214,"y")+COUNTIF(E208,"y")</f>
        <v>0</v>
      </c>
      <c r="J216" s="50">
        <f>COUNTIF(E210:E211,"y")+COUNTIF(G206:G214,"y")</f>
        <v>0</v>
      </c>
      <c r="K216" s="50">
        <f>COUNTA(A206:A214)</f>
        <v>6</v>
      </c>
    </row>
    <row r="217" spans="1:11" ht="17" x14ac:dyDescent="0.15">
      <c r="A217" s="22"/>
      <c r="B217" s="23" t="s">
        <v>265</v>
      </c>
      <c r="C217" s="24"/>
      <c r="D217" s="24"/>
      <c r="E217" s="24" t="s">
        <v>267</v>
      </c>
      <c r="F217" s="53">
        <f>J216/K216*100</f>
        <v>0</v>
      </c>
      <c r="G217" s="25" t="s">
        <v>266</v>
      </c>
    </row>
    <row r="218" spans="1:11" x14ac:dyDescent="0.15">
      <c r="A218" s="8"/>
      <c r="B218" s="9"/>
      <c r="C218" s="9"/>
      <c r="D218" s="9"/>
      <c r="E218" s="9"/>
      <c r="F218" s="9"/>
      <c r="G218" s="9"/>
    </row>
    <row r="219" spans="1:11" x14ac:dyDescent="0.15">
      <c r="A219" s="8"/>
      <c r="B219" s="9"/>
      <c r="C219" s="9"/>
      <c r="D219" s="9"/>
      <c r="E219" s="9"/>
      <c r="F219" s="9"/>
      <c r="G219" s="9"/>
    </row>
    <row r="220" spans="1:11" x14ac:dyDescent="0.15">
      <c r="A220" s="8"/>
      <c r="B220" s="9"/>
      <c r="C220" s="9"/>
      <c r="D220" s="9"/>
      <c r="E220" s="9"/>
      <c r="F220" s="9"/>
      <c r="G220" s="9"/>
    </row>
    <row r="221" spans="1:11" x14ac:dyDescent="0.15">
      <c r="A221" s="8"/>
      <c r="B221" s="9"/>
      <c r="C221" s="9"/>
      <c r="D221" s="9"/>
      <c r="E221" s="9"/>
      <c r="F221" s="9"/>
      <c r="G221" s="9"/>
    </row>
    <row r="222" spans="1:11" x14ac:dyDescent="0.15">
      <c r="A222" s="8"/>
      <c r="B222" s="9"/>
      <c r="C222" s="9"/>
      <c r="D222" s="9"/>
      <c r="E222" s="9"/>
      <c r="F222" s="9"/>
      <c r="G222" s="9"/>
    </row>
    <row r="223" spans="1:11" x14ac:dyDescent="0.15">
      <c r="A223" s="8"/>
      <c r="B223" s="9"/>
      <c r="C223" s="9"/>
      <c r="D223" s="9"/>
      <c r="E223" s="9"/>
      <c r="F223" s="9"/>
      <c r="G223" s="9"/>
    </row>
    <row r="224" spans="1:11" x14ac:dyDescent="0.15">
      <c r="A224" s="8"/>
      <c r="B224" s="9"/>
      <c r="C224" s="9"/>
      <c r="D224" s="9"/>
      <c r="E224" s="9"/>
      <c r="F224" s="9"/>
      <c r="G224" s="9"/>
    </row>
    <row r="225" spans="1:7" x14ac:dyDescent="0.15">
      <c r="A225" s="8"/>
      <c r="B225" s="9"/>
      <c r="C225" s="9"/>
      <c r="D225" s="9"/>
      <c r="E225" s="9"/>
      <c r="F225" s="9"/>
      <c r="G225" s="9"/>
    </row>
    <row r="226" spans="1:7" x14ac:dyDescent="0.15">
      <c r="A226" s="8"/>
      <c r="B226" s="29" t="s">
        <v>274</v>
      </c>
      <c r="C226" s="9"/>
      <c r="D226" s="9"/>
      <c r="E226" s="9"/>
      <c r="F226" s="9"/>
      <c r="G226" s="9"/>
    </row>
    <row r="227" spans="1:7" x14ac:dyDescent="0.15">
      <c r="A227" s="8"/>
      <c r="B227" s="29" t="s">
        <v>275</v>
      </c>
      <c r="C227" s="9"/>
      <c r="D227" s="9"/>
      <c r="E227" s="9"/>
      <c r="F227" s="9"/>
      <c r="G227" s="9"/>
    </row>
    <row r="228" spans="1:7" x14ac:dyDescent="0.15">
      <c r="A228" s="8"/>
      <c r="B228" s="9"/>
      <c r="C228" s="9"/>
      <c r="D228" s="9"/>
      <c r="E228" s="9"/>
      <c r="F228" s="9"/>
      <c r="G228" s="9"/>
    </row>
    <row r="229" spans="1:7" ht="17" x14ac:dyDescent="0.15">
      <c r="A229" s="39" t="s">
        <v>62</v>
      </c>
    </row>
    <row r="230" spans="1:7" ht="14" thickBot="1" x14ac:dyDescent="0.2">
      <c r="A230" s="2"/>
    </row>
    <row r="231" spans="1:7" ht="28" x14ac:dyDescent="0.15">
      <c r="A231" s="91" t="s">
        <v>393</v>
      </c>
      <c r="B231" s="122" t="s">
        <v>7</v>
      </c>
      <c r="C231" s="122"/>
      <c r="D231" s="123" t="s">
        <v>8</v>
      </c>
      <c r="E231" s="123"/>
      <c r="F231" s="123" t="s">
        <v>61</v>
      </c>
      <c r="G231" s="124"/>
    </row>
    <row r="232" spans="1:7" ht="70" x14ac:dyDescent="0.15">
      <c r="A232" s="75" t="s">
        <v>320</v>
      </c>
      <c r="B232" s="76" t="s">
        <v>347</v>
      </c>
      <c r="C232" s="76"/>
      <c r="D232" s="77" t="s">
        <v>427</v>
      </c>
      <c r="E232" s="77"/>
      <c r="F232" s="78" t="s">
        <v>96</v>
      </c>
      <c r="G232" s="85"/>
    </row>
    <row r="233" spans="1:7" ht="14" x14ac:dyDescent="0.15">
      <c r="A233" s="75" t="s">
        <v>321</v>
      </c>
      <c r="B233" s="76" t="s">
        <v>222</v>
      </c>
      <c r="C233" s="76"/>
      <c r="D233" s="77"/>
      <c r="E233" s="77"/>
      <c r="F233" s="78" t="s">
        <v>223</v>
      </c>
      <c r="G233" s="78"/>
    </row>
    <row r="234" spans="1:7" ht="26" x14ac:dyDescent="0.15">
      <c r="A234" s="75" t="s">
        <v>322</v>
      </c>
      <c r="B234" s="76" t="s">
        <v>224</v>
      </c>
      <c r="C234" s="76"/>
      <c r="D234" s="77" t="s">
        <v>225</v>
      </c>
      <c r="E234" s="77"/>
      <c r="F234" s="78" t="s">
        <v>209</v>
      </c>
      <c r="G234" s="85"/>
    </row>
    <row r="235" spans="1:7" ht="14" x14ac:dyDescent="0.15">
      <c r="A235" s="75" t="s">
        <v>409</v>
      </c>
      <c r="B235" s="84" t="s">
        <v>372</v>
      </c>
      <c r="C235" s="84"/>
      <c r="D235" s="77" t="s">
        <v>373</v>
      </c>
      <c r="E235" s="77"/>
      <c r="F235" s="126" t="s">
        <v>374</v>
      </c>
      <c r="G235" s="85"/>
    </row>
    <row r="236" spans="1:7" ht="14" x14ac:dyDescent="0.15">
      <c r="A236" s="75" t="s">
        <v>394</v>
      </c>
      <c r="B236" s="76" t="s">
        <v>7</v>
      </c>
      <c r="C236" s="76"/>
      <c r="D236" s="77" t="s">
        <v>19</v>
      </c>
      <c r="E236" s="77"/>
      <c r="F236" s="78" t="s">
        <v>8</v>
      </c>
      <c r="G236" s="85"/>
    </row>
    <row r="237" spans="1:7" ht="14" x14ac:dyDescent="0.15">
      <c r="A237" s="75" t="s">
        <v>226</v>
      </c>
      <c r="B237" s="76" t="s">
        <v>429</v>
      </c>
      <c r="C237" s="76"/>
      <c r="D237" s="77" t="s">
        <v>428</v>
      </c>
      <c r="E237" s="77"/>
      <c r="F237" s="78" t="s">
        <v>348</v>
      </c>
      <c r="G237" s="85"/>
    </row>
    <row r="238" spans="1:7" x14ac:dyDescent="0.15">
      <c r="A238" s="104"/>
      <c r="B238" s="135"/>
      <c r="C238" s="136"/>
      <c r="D238" s="135"/>
      <c r="E238" s="135"/>
      <c r="F238" s="135"/>
      <c r="G238" s="138"/>
    </row>
    <row r="239" spans="1:7" x14ac:dyDescent="0.15">
      <c r="A239" s="104"/>
      <c r="B239" s="135"/>
      <c r="C239" s="136"/>
      <c r="D239" s="135"/>
      <c r="E239" s="135"/>
      <c r="F239" s="135"/>
      <c r="G239" s="138"/>
    </row>
    <row r="240" spans="1:7" ht="14" thickBot="1" x14ac:dyDescent="0.2">
      <c r="A240" s="108"/>
      <c r="B240" s="89"/>
      <c r="C240" s="88"/>
      <c r="D240" s="89"/>
      <c r="E240" s="89"/>
      <c r="F240" s="89"/>
      <c r="G240" s="90"/>
    </row>
    <row r="241" spans="1:11" x14ac:dyDescent="0.15">
      <c r="A241" s="3"/>
    </row>
    <row r="242" spans="1:11" ht="17" x14ac:dyDescent="0.2">
      <c r="A242" s="18"/>
      <c r="B242" s="19" t="s">
        <v>264</v>
      </c>
      <c r="C242" s="20"/>
      <c r="D242" s="20"/>
      <c r="E242" s="20" t="s">
        <v>267</v>
      </c>
      <c r="F242" s="52">
        <f>I242/K242*100</f>
        <v>0</v>
      </c>
      <c r="G242" s="21" t="s">
        <v>266</v>
      </c>
      <c r="I242" s="50">
        <f>COUNTIF(C231:C240,"y")</f>
        <v>0</v>
      </c>
      <c r="J242" s="50">
        <f>COUNTIF(E231,"y")+COUNTIF(G231:G240,"y")</f>
        <v>0</v>
      </c>
      <c r="K242" s="50">
        <f>COUNTA(A231:A240)</f>
        <v>7</v>
      </c>
    </row>
    <row r="243" spans="1:11" ht="17" x14ac:dyDescent="0.15">
      <c r="A243" s="22"/>
      <c r="B243" s="23" t="s">
        <v>265</v>
      </c>
      <c r="C243" s="24"/>
      <c r="D243" s="24"/>
      <c r="E243" s="24" t="s">
        <v>267</v>
      </c>
      <c r="F243" s="53">
        <f>J242/K242*100</f>
        <v>0</v>
      </c>
      <c r="G243" s="25" t="s">
        <v>266</v>
      </c>
    </row>
    <row r="244" spans="1:11" x14ac:dyDescent="0.15">
      <c r="A244" s="3"/>
    </row>
    <row r="245" spans="1:11" x14ac:dyDescent="0.15">
      <c r="A245" s="3"/>
    </row>
    <row r="246" spans="1:11" ht="16" x14ac:dyDescent="0.15">
      <c r="A246" s="38" t="s">
        <v>395</v>
      </c>
    </row>
    <row r="247" spans="1:11" ht="14" thickBot="1" x14ac:dyDescent="0.2">
      <c r="A247" s="3"/>
    </row>
    <row r="248" spans="1:11" ht="28" x14ac:dyDescent="0.15">
      <c r="A248" s="91" t="s">
        <v>89</v>
      </c>
      <c r="B248" s="122" t="s">
        <v>76</v>
      </c>
      <c r="C248" s="122"/>
      <c r="D248" s="112" t="s">
        <v>77</v>
      </c>
      <c r="E248" s="112"/>
      <c r="F248" s="123" t="s">
        <v>78</v>
      </c>
      <c r="G248" s="124"/>
    </row>
    <row r="249" spans="1:11" ht="42" x14ac:dyDescent="0.15">
      <c r="A249" s="75" t="s">
        <v>79</v>
      </c>
      <c r="B249" s="76" t="s">
        <v>349</v>
      </c>
      <c r="C249" s="76"/>
      <c r="D249" s="83" t="s">
        <v>430</v>
      </c>
      <c r="E249" s="83"/>
      <c r="F249" s="78" t="s">
        <v>80</v>
      </c>
      <c r="G249" s="85"/>
    </row>
    <row r="250" spans="1:11" ht="42" x14ac:dyDescent="0.15">
      <c r="A250" s="75" t="s">
        <v>90</v>
      </c>
      <c r="B250" s="76" t="s">
        <v>81</v>
      </c>
      <c r="C250" s="76"/>
      <c r="D250" s="76" t="s">
        <v>137</v>
      </c>
      <c r="E250" s="76"/>
      <c r="F250" s="78" t="s">
        <v>323</v>
      </c>
      <c r="G250" s="85"/>
    </row>
    <row r="251" spans="1:11" ht="28" x14ac:dyDescent="0.15">
      <c r="A251" s="75" t="s">
        <v>66</v>
      </c>
      <c r="B251" s="76" t="s">
        <v>67</v>
      </c>
      <c r="C251" s="76"/>
      <c r="D251" s="77"/>
      <c r="E251" s="77"/>
      <c r="F251" s="78" t="s">
        <v>68</v>
      </c>
      <c r="G251" s="78"/>
    </row>
    <row r="252" spans="1:11" ht="42" x14ac:dyDescent="0.15">
      <c r="A252" s="75" t="s">
        <v>82</v>
      </c>
      <c r="B252" s="76" t="s">
        <v>83</v>
      </c>
      <c r="C252" s="76"/>
      <c r="D252" s="84" t="s">
        <v>84</v>
      </c>
      <c r="E252" s="84"/>
      <c r="F252" s="78" t="s">
        <v>52</v>
      </c>
      <c r="G252" s="85"/>
    </row>
    <row r="253" spans="1:11" ht="14" x14ac:dyDescent="0.15">
      <c r="A253" s="75" t="s">
        <v>86</v>
      </c>
      <c r="B253" s="76" t="s">
        <v>88</v>
      </c>
      <c r="C253" s="76"/>
      <c r="D253" s="77" t="s">
        <v>87</v>
      </c>
      <c r="E253" s="77"/>
      <c r="F253" s="78" t="s">
        <v>85</v>
      </c>
      <c r="G253" s="85"/>
    </row>
    <row r="254" spans="1:11" ht="42" x14ac:dyDescent="0.15">
      <c r="A254" s="75" t="s">
        <v>396</v>
      </c>
      <c r="B254" s="76" t="s">
        <v>92</v>
      </c>
      <c r="C254" s="76"/>
      <c r="D254" s="76" t="s">
        <v>91</v>
      </c>
      <c r="E254" s="76"/>
      <c r="F254" s="78" t="s">
        <v>93</v>
      </c>
      <c r="G254" s="85"/>
    </row>
    <row r="255" spans="1:11" ht="28" x14ac:dyDescent="0.15">
      <c r="A255" s="75" t="s">
        <v>397</v>
      </c>
      <c r="B255" s="76" t="s">
        <v>94</v>
      </c>
      <c r="C255" s="76"/>
      <c r="D255" s="78" t="s">
        <v>350</v>
      </c>
      <c r="E255" s="78"/>
      <c r="F255" s="78" t="s">
        <v>351</v>
      </c>
      <c r="G255" s="85"/>
    </row>
    <row r="256" spans="1:11" x14ac:dyDescent="0.15">
      <c r="A256" s="75"/>
      <c r="B256" s="83"/>
      <c r="C256" s="84"/>
      <c r="D256" s="83"/>
      <c r="E256" s="83"/>
      <c r="F256" s="83"/>
      <c r="G256" s="85"/>
    </row>
    <row r="257" spans="1:11" x14ac:dyDescent="0.15">
      <c r="A257" s="75"/>
      <c r="B257" s="83"/>
      <c r="C257" s="84"/>
      <c r="D257" s="83"/>
      <c r="E257" s="83"/>
      <c r="F257" s="83"/>
      <c r="G257" s="85"/>
    </row>
    <row r="258" spans="1:11" ht="14" thickBot="1" x14ac:dyDescent="0.2">
      <c r="A258" s="108"/>
      <c r="B258" s="87"/>
      <c r="C258" s="88"/>
      <c r="D258" s="87"/>
      <c r="E258" s="87"/>
      <c r="F258" s="87"/>
      <c r="G258" s="90"/>
    </row>
    <row r="259" spans="1:11" x14ac:dyDescent="0.15">
      <c r="A259" s="3"/>
    </row>
    <row r="260" spans="1:11" ht="17" x14ac:dyDescent="0.2">
      <c r="A260" s="18"/>
      <c r="B260" s="19" t="s">
        <v>264</v>
      </c>
      <c r="C260" s="20"/>
      <c r="D260" s="20"/>
      <c r="E260" s="20" t="s">
        <v>267</v>
      </c>
      <c r="F260" s="52">
        <f>I260/K260*100</f>
        <v>0</v>
      </c>
      <c r="G260" s="21" t="s">
        <v>266</v>
      </c>
      <c r="I260" s="50">
        <f>COUNTIF(C248:C258,"y")+COUNTIF(E250,"y")+COUNTIF(E252,"y")+COUNTIF(E254,"y")</f>
        <v>0</v>
      </c>
      <c r="J260" s="50">
        <f>COUNTIF(E255,"y")+COUNTIF(G248:G258,"y")+COUNTIF(G293:G315,"y")</f>
        <v>0</v>
      </c>
      <c r="K260" s="50">
        <f>COUNTA(A248:A258)</f>
        <v>8</v>
      </c>
    </row>
    <row r="261" spans="1:11" ht="17" x14ac:dyDescent="0.2">
      <c r="A261" s="22"/>
      <c r="B261" s="23" t="s">
        <v>265</v>
      </c>
      <c r="C261" s="24"/>
      <c r="D261" s="24"/>
      <c r="E261" s="24" t="s">
        <v>267</v>
      </c>
      <c r="F261" s="53">
        <f>J260/K260*100</f>
        <v>0</v>
      </c>
      <c r="G261" s="25" t="s">
        <v>266</v>
      </c>
      <c r="I261" s="50"/>
      <c r="J261" s="50"/>
      <c r="K261" s="50"/>
    </row>
    <row r="262" spans="1:11" x14ac:dyDescent="0.15">
      <c r="A262" s="3"/>
    </row>
    <row r="263" spans="1:11" ht="17" x14ac:dyDescent="0.15">
      <c r="A263" s="39" t="s">
        <v>173</v>
      </c>
    </row>
    <row r="264" spans="1:11" ht="14" thickBot="1" x14ac:dyDescent="0.2">
      <c r="A264" s="3"/>
    </row>
    <row r="265" spans="1:11" ht="14" x14ac:dyDescent="0.15">
      <c r="A265" s="91" t="s">
        <v>398</v>
      </c>
      <c r="B265" s="122" t="s">
        <v>22</v>
      </c>
      <c r="C265" s="122"/>
      <c r="D265" s="112" t="s">
        <v>174</v>
      </c>
      <c r="E265" s="112"/>
      <c r="F265" s="123" t="s">
        <v>24</v>
      </c>
      <c r="G265" s="124"/>
    </row>
    <row r="266" spans="1:11" ht="14" x14ac:dyDescent="0.15">
      <c r="A266" s="75" t="s">
        <v>399</v>
      </c>
      <c r="B266" s="76" t="s">
        <v>352</v>
      </c>
      <c r="C266" s="76"/>
      <c r="D266" s="77" t="s">
        <v>353</v>
      </c>
      <c r="E266" s="77"/>
      <c r="F266" s="78" t="s">
        <v>24</v>
      </c>
      <c r="G266" s="85"/>
    </row>
    <row r="267" spans="1:11" ht="15" thickBot="1" x14ac:dyDescent="0.2">
      <c r="A267" s="75" t="s">
        <v>289</v>
      </c>
      <c r="B267" s="76" t="s">
        <v>288</v>
      </c>
      <c r="C267" s="76"/>
      <c r="D267" s="77" t="s">
        <v>290</v>
      </c>
      <c r="E267" s="77"/>
      <c r="F267" s="78" t="s">
        <v>291</v>
      </c>
      <c r="G267" s="85"/>
    </row>
    <row r="268" spans="1:11" ht="42" x14ac:dyDescent="0.15">
      <c r="A268" s="91" t="s">
        <v>202</v>
      </c>
      <c r="B268" s="122" t="s">
        <v>422</v>
      </c>
      <c r="C268" s="122"/>
      <c r="D268" s="112" t="s">
        <v>423</v>
      </c>
      <c r="E268" s="112"/>
      <c r="F268" s="123" t="s">
        <v>424</v>
      </c>
      <c r="G268" s="124"/>
    </row>
    <row r="269" spans="1:11" ht="14" x14ac:dyDescent="0.15">
      <c r="A269" s="75" t="s">
        <v>203</v>
      </c>
      <c r="B269" s="76" t="s">
        <v>204</v>
      </c>
      <c r="C269" s="76"/>
      <c r="D269" s="139" t="s">
        <v>206</v>
      </c>
      <c r="E269" s="77"/>
      <c r="F269" s="78" t="s">
        <v>205</v>
      </c>
      <c r="G269" s="85"/>
    </row>
    <row r="270" spans="1:11" ht="14" x14ac:dyDescent="0.15">
      <c r="A270" s="75" t="s">
        <v>210</v>
      </c>
      <c r="B270" s="76" t="s">
        <v>207</v>
      </c>
      <c r="C270" s="76"/>
      <c r="D270" s="77" t="s">
        <v>208</v>
      </c>
      <c r="E270" s="77"/>
      <c r="F270" s="78" t="s">
        <v>209</v>
      </c>
      <c r="G270" s="85"/>
    </row>
    <row r="271" spans="1:11" ht="14" x14ac:dyDescent="0.15">
      <c r="A271" s="75" t="s">
        <v>191</v>
      </c>
      <c r="B271" s="76" t="s">
        <v>105</v>
      </c>
      <c r="C271" s="76"/>
      <c r="D271" s="83" t="s">
        <v>175</v>
      </c>
      <c r="E271" s="83"/>
      <c r="F271" s="78" t="s">
        <v>176</v>
      </c>
      <c r="G271" s="85"/>
    </row>
    <row r="272" spans="1:11" ht="28" x14ac:dyDescent="0.15">
      <c r="A272" s="75" t="s">
        <v>177</v>
      </c>
      <c r="B272" s="76" t="s">
        <v>52</v>
      </c>
      <c r="C272" s="76"/>
      <c r="D272" s="77" t="s">
        <v>127</v>
      </c>
      <c r="E272" s="77"/>
      <c r="F272" s="78" t="s">
        <v>178</v>
      </c>
      <c r="G272" s="85"/>
    </row>
    <row r="273" spans="1:11" ht="14" x14ac:dyDescent="0.15">
      <c r="A273" s="75" t="s">
        <v>179</v>
      </c>
      <c r="B273" s="84">
        <v>0</v>
      </c>
      <c r="C273" s="84"/>
      <c r="D273" s="83">
        <v>1</v>
      </c>
      <c r="E273" s="83"/>
      <c r="F273" s="78" t="s">
        <v>180</v>
      </c>
      <c r="G273" s="85"/>
    </row>
    <row r="274" spans="1:11" ht="14" x14ac:dyDescent="0.15">
      <c r="A274" s="75" t="s">
        <v>187</v>
      </c>
      <c r="B274" s="76" t="s">
        <v>52</v>
      </c>
      <c r="C274" s="76"/>
      <c r="D274" s="78" t="s">
        <v>188</v>
      </c>
      <c r="E274" s="78"/>
      <c r="F274" s="78" t="s">
        <v>189</v>
      </c>
      <c r="G274" s="85"/>
    </row>
    <row r="275" spans="1:11" ht="14" x14ac:dyDescent="0.15">
      <c r="A275" s="75" t="s">
        <v>354</v>
      </c>
      <c r="B275" s="76" t="s">
        <v>181</v>
      </c>
      <c r="C275" s="76"/>
      <c r="D275" s="78" t="s">
        <v>182</v>
      </c>
      <c r="E275" s="78"/>
      <c r="F275" s="78" t="s">
        <v>190</v>
      </c>
      <c r="G275" s="85"/>
    </row>
    <row r="276" spans="1:11" ht="28" x14ac:dyDescent="0.15">
      <c r="A276" s="75" t="s">
        <v>431</v>
      </c>
      <c r="B276" s="76" t="s">
        <v>183</v>
      </c>
      <c r="C276" s="76"/>
      <c r="D276" s="77" t="s">
        <v>286</v>
      </c>
      <c r="E276" s="77"/>
      <c r="F276" s="78" t="s">
        <v>287</v>
      </c>
      <c r="G276" s="85"/>
    </row>
    <row r="277" spans="1:11" ht="28" x14ac:dyDescent="0.15">
      <c r="A277" s="75" t="s">
        <v>400</v>
      </c>
      <c r="B277" s="76" t="s">
        <v>52</v>
      </c>
      <c r="C277" s="76"/>
      <c r="D277" s="77" t="s">
        <v>127</v>
      </c>
      <c r="E277" s="77"/>
      <c r="F277" s="78" t="s">
        <v>178</v>
      </c>
      <c r="G277" s="85"/>
    </row>
    <row r="278" spans="1:11" ht="14" x14ac:dyDescent="0.15">
      <c r="A278" s="75" t="s">
        <v>401</v>
      </c>
      <c r="B278" s="84">
        <v>0</v>
      </c>
      <c r="C278" s="84"/>
      <c r="D278" s="83">
        <v>1</v>
      </c>
      <c r="E278" s="83"/>
      <c r="F278" s="78" t="s">
        <v>180</v>
      </c>
      <c r="G278" s="85"/>
    </row>
    <row r="279" spans="1:11" ht="14" x14ac:dyDescent="0.15">
      <c r="A279" s="75" t="s">
        <v>402</v>
      </c>
      <c r="B279" s="76" t="s">
        <v>184</v>
      </c>
      <c r="C279" s="76"/>
      <c r="D279" s="78" t="s">
        <v>185</v>
      </c>
      <c r="E279" s="78"/>
      <c r="F279" s="78" t="s">
        <v>186</v>
      </c>
      <c r="G279" s="85"/>
    </row>
    <row r="280" spans="1:11" ht="39" x14ac:dyDescent="0.15">
      <c r="A280" s="147" t="s">
        <v>292</v>
      </c>
      <c r="B280" s="148" t="s">
        <v>293</v>
      </c>
      <c r="C280" s="148"/>
      <c r="D280" s="125" t="s">
        <v>324</v>
      </c>
      <c r="E280" s="125"/>
      <c r="F280" s="125" t="s">
        <v>294</v>
      </c>
      <c r="G280" s="85"/>
    </row>
    <row r="281" spans="1:11" ht="52" x14ac:dyDescent="0.15">
      <c r="A281" s="147" t="s">
        <v>295</v>
      </c>
      <c r="B281" s="148" t="s">
        <v>296</v>
      </c>
      <c r="C281" s="148"/>
      <c r="D281" s="125" t="s">
        <v>309</v>
      </c>
      <c r="E281" s="125"/>
      <c r="F281" s="125" t="s">
        <v>297</v>
      </c>
      <c r="G281" s="85"/>
    </row>
    <row r="282" spans="1:11" ht="53.25" customHeight="1" x14ac:dyDescent="0.15">
      <c r="A282" s="147" t="s">
        <v>298</v>
      </c>
      <c r="B282" s="76" t="s">
        <v>299</v>
      </c>
      <c r="C282" s="76"/>
      <c r="D282" s="77"/>
      <c r="E282" s="77"/>
      <c r="F282" s="78" t="s">
        <v>300</v>
      </c>
      <c r="G282" s="85"/>
    </row>
    <row r="283" spans="1:11" ht="14.25" customHeight="1" x14ac:dyDescent="0.15">
      <c r="A283" s="147"/>
      <c r="B283" s="77"/>
      <c r="C283" s="84"/>
      <c r="D283" s="77"/>
      <c r="E283" s="77"/>
      <c r="F283" s="77"/>
      <c r="G283" s="85"/>
    </row>
    <row r="284" spans="1:11" x14ac:dyDescent="0.15">
      <c r="A284" s="147"/>
      <c r="B284" s="77"/>
      <c r="C284" s="84"/>
      <c r="D284" s="77"/>
      <c r="E284" s="77"/>
      <c r="F284" s="77"/>
      <c r="G284" s="85"/>
    </row>
    <row r="285" spans="1:11" ht="14" thickBot="1" x14ac:dyDescent="0.2">
      <c r="A285" s="108"/>
      <c r="B285" s="89"/>
      <c r="C285" s="88"/>
      <c r="D285" s="89"/>
      <c r="E285" s="89"/>
      <c r="F285" s="89"/>
      <c r="G285" s="90"/>
    </row>
    <row r="286" spans="1:11" x14ac:dyDescent="0.15">
      <c r="A286" s="3"/>
    </row>
    <row r="287" spans="1:11" ht="17" x14ac:dyDescent="0.2">
      <c r="A287" s="18"/>
      <c r="B287" s="19" t="s">
        <v>264</v>
      </c>
      <c r="C287" s="20"/>
      <c r="D287" s="20"/>
      <c r="E287" s="20" t="s">
        <v>267</v>
      </c>
      <c r="F287" s="52">
        <f>I287/K287*100</f>
        <v>0</v>
      </c>
      <c r="G287" s="21" t="s">
        <v>266</v>
      </c>
      <c r="I287" s="50">
        <f>COUNTIF(C265:C285,"y")</f>
        <v>0</v>
      </c>
      <c r="J287" s="50">
        <f>COUNTIF(E279:E281,"y")+COUNTIF(E274:E275,"y")+COUNTIF(G265:G285,"y")</f>
        <v>0</v>
      </c>
      <c r="K287" s="50">
        <f>COUNTA(A265:A285)</f>
        <v>18</v>
      </c>
    </row>
    <row r="288" spans="1:11" ht="17" x14ac:dyDescent="0.15">
      <c r="A288" s="22"/>
      <c r="B288" s="23" t="s">
        <v>265</v>
      </c>
      <c r="C288" s="24"/>
      <c r="D288" s="24"/>
      <c r="E288" s="24" t="s">
        <v>267</v>
      </c>
      <c r="F288" s="53">
        <f>J287/K287*100</f>
        <v>0</v>
      </c>
      <c r="G288" s="25" t="s">
        <v>266</v>
      </c>
    </row>
    <row r="289" spans="1:7" ht="16" x14ac:dyDescent="0.15">
      <c r="A289" s="42"/>
      <c r="B289" s="43"/>
      <c r="C289" s="44"/>
      <c r="D289" s="44"/>
      <c r="E289" s="44"/>
      <c r="F289" s="44"/>
      <c r="G289" s="44"/>
    </row>
    <row r="290" spans="1:7" ht="16" x14ac:dyDescent="0.15">
      <c r="A290" s="42"/>
      <c r="B290" s="43"/>
      <c r="C290" s="44"/>
      <c r="D290" s="44"/>
      <c r="E290" s="44"/>
      <c r="F290" s="44"/>
      <c r="G290" s="44"/>
    </row>
    <row r="291" spans="1:7" ht="16" x14ac:dyDescent="0.15">
      <c r="A291" s="42"/>
      <c r="B291" s="43"/>
      <c r="C291" s="44"/>
      <c r="D291" s="44"/>
      <c r="E291" s="44"/>
      <c r="F291" s="44"/>
      <c r="G291" s="44"/>
    </row>
    <row r="292" spans="1:7" ht="16" x14ac:dyDescent="0.15">
      <c r="A292" s="42"/>
      <c r="B292" s="43"/>
      <c r="C292" s="44"/>
      <c r="D292" s="44"/>
      <c r="E292" s="44"/>
      <c r="F292" s="44"/>
      <c r="G292" s="44"/>
    </row>
    <row r="293" spans="1:7" ht="16" x14ac:dyDescent="0.15">
      <c r="A293" s="42"/>
      <c r="B293" s="43"/>
      <c r="C293" s="44"/>
      <c r="D293" s="44"/>
      <c r="E293" s="44"/>
      <c r="F293" s="44"/>
      <c r="G293" s="44"/>
    </row>
    <row r="294" spans="1:7" ht="16" x14ac:dyDescent="0.15">
      <c r="A294" s="42"/>
      <c r="B294" s="43"/>
      <c r="C294" s="44"/>
      <c r="D294" s="44"/>
      <c r="E294" s="44"/>
      <c r="F294" s="44"/>
      <c r="G294" s="44"/>
    </row>
    <row r="295" spans="1:7" ht="16" x14ac:dyDescent="0.15">
      <c r="A295" s="42"/>
      <c r="B295" s="43"/>
      <c r="C295" s="44"/>
      <c r="D295" s="44"/>
      <c r="E295" s="44"/>
      <c r="F295" s="44"/>
      <c r="G295" s="44"/>
    </row>
    <row r="296" spans="1:7" ht="16" x14ac:dyDescent="0.15">
      <c r="A296" s="42"/>
      <c r="B296" s="43"/>
      <c r="C296" s="44"/>
      <c r="D296" s="44"/>
      <c r="E296" s="44"/>
      <c r="F296" s="44"/>
      <c r="G296" s="44"/>
    </row>
    <row r="297" spans="1:7" ht="16" x14ac:dyDescent="0.15">
      <c r="A297" s="42"/>
      <c r="B297" s="46" t="s">
        <v>369</v>
      </c>
      <c r="C297" s="44"/>
      <c r="D297" s="44"/>
      <c r="E297" s="44"/>
      <c r="F297" s="44"/>
      <c r="G297" s="44"/>
    </row>
    <row r="298" spans="1:7" ht="16" x14ac:dyDescent="0.15">
      <c r="A298" s="42"/>
      <c r="B298" s="46" t="s">
        <v>371</v>
      </c>
      <c r="C298" s="44"/>
      <c r="D298" s="44"/>
      <c r="E298" s="44"/>
      <c r="F298" s="44"/>
      <c r="G298" s="44"/>
    </row>
    <row r="299" spans="1:7" ht="16" x14ac:dyDescent="0.15">
      <c r="A299" s="42"/>
      <c r="B299" s="46" t="s">
        <v>370</v>
      </c>
      <c r="C299" s="44"/>
      <c r="D299" s="44"/>
      <c r="E299" s="44"/>
      <c r="F299" s="44"/>
      <c r="G299" s="44"/>
    </row>
    <row r="300" spans="1:7" ht="17" x14ac:dyDescent="0.15">
      <c r="A300" s="39" t="s">
        <v>123</v>
      </c>
    </row>
    <row r="301" spans="1:7" ht="14" thickBot="1" x14ac:dyDescent="0.2">
      <c r="A301" s="3"/>
    </row>
    <row r="302" spans="1:7" ht="14" x14ac:dyDescent="0.15">
      <c r="A302" s="91" t="s">
        <v>124</v>
      </c>
      <c r="B302" s="122" t="s">
        <v>52</v>
      </c>
      <c r="C302" s="122"/>
      <c r="D302" s="123" t="s">
        <v>19</v>
      </c>
      <c r="E302" s="123"/>
      <c r="F302" s="123" t="s">
        <v>7</v>
      </c>
      <c r="G302" s="124"/>
    </row>
    <row r="303" spans="1:7" ht="14" x14ac:dyDescent="0.15">
      <c r="A303" s="95" t="s">
        <v>125</v>
      </c>
      <c r="B303" s="143" t="s">
        <v>7</v>
      </c>
      <c r="C303" s="143"/>
      <c r="D303" s="77"/>
      <c r="E303" s="77"/>
      <c r="F303" s="145" t="s">
        <v>8</v>
      </c>
      <c r="G303" s="145"/>
    </row>
    <row r="304" spans="1:7" ht="14" x14ac:dyDescent="0.15">
      <c r="A304" s="95" t="s">
        <v>126</v>
      </c>
      <c r="B304" s="143" t="s">
        <v>8</v>
      </c>
      <c r="C304" s="143"/>
      <c r="D304" s="145" t="s">
        <v>127</v>
      </c>
      <c r="E304" s="145"/>
      <c r="F304" s="145" t="s">
        <v>128</v>
      </c>
      <c r="G304" s="146"/>
    </row>
    <row r="305" spans="1:11" ht="14" x14ac:dyDescent="0.15">
      <c r="A305" s="95" t="s">
        <v>432</v>
      </c>
      <c r="B305" s="143" t="s">
        <v>129</v>
      </c>
      <c r="C305" s="143"/>
      <c r="D305" s="144" t="s">
        <v>130</v>
      </c>
      <c r="E305" s="144"/>
      <c r="F305" s="145" t="s">
        <v>131</v>
      </c>
      <c r="G305" s="146"/>
    </row>
    <row r="306" spans="1:11" ht="14" x14ac:dyDescent="0.15">
      <c r="A306" s="75" t="s">
        <v>132</v>
      </c>
      <c r="B306" s="78" t="s">
        <v>242</v>
      </c>
      <c r="C306" s="78"/>
      <c r="D306" s="76" t="s">
        <v>240</v>
      </c>
      <c r="E306" s="76"/>
      <c r="F306" s="78" t="s">
        <v>241</v>
      </c>
      <c r="G306" s="85"/>
    </row>
    <row r="307" spans="1:11" ht="14" x14ac:dyDescent="0.15">
      <c r="A307" s="75" t="s">
        <v>134</v>
      </c>
      <c r="B307" s="77" t="s">
        <v>326</v>
      </c>
      <c r="C307" s="77"/>
      <c r="D307" s="76" t="s">
        <v>325</v>
      </c>
      <c r="E307" s="76"/>
      <c r="F307" s="77" t="s">
        <v>133</v>
      </c>
      <c r="G307" s="149"/>
    </row>
    <row r="308" spans="1:11" ht="42" x14ac:dyDescent="0.15">
      <c r="A308" s="104" t="s">
        <v>135</v>
      </c>
      <c r="B308" s="81" t="s">
        <v>136</v>
      </c>
      <c r="C308" s="81"/>
      <c r="D308" s="77"/>
      <c r="E308" s="150"/>
      <c r="F308" s="82" t="s">
        <v>52</v>
      </c>
      <c r="G308" s="82"/>
    </row>
    <row r="309" spans="1:11" ht="42" x14ac:dyDescent="0.15">
      <c r="A309" s="104" t="s">
        <v>433</v>
      </c>
      <c r="B309" s="136" t="s">
        <v>435</v>
      </c>
      <c r="C309" s="136"/>
      <c r="D309" s="135" t="s">
        <v>434</v>
      </c>
      <c r="E309" s="135"/>
      <c r="F309" s="140" t="s">
        <v>8</v>
      </c>
      <c r="G309" s="138"/>
    </row>
    <row r="310" spans="1:11" x14ac:dyDescent="0.15">
      <c r="A310" s="104"/>
      <c r="B310" s="137"/>
      <c r="C310" s="136"/>
      <c r="D310" s="135"/>
      <c r="E310" s="135"/>
      <c r="F310" s="137"/>
      <c r="G310" s="138"/>
    </row>
    <row r="311" spans="1:11" x14ac:dyDescent="0.15">
      <c r="A311" s="104"/>
      <c r="B311" s="137"/>
      <c r="C311" s="136"/>
      <c r="D311" s="135"/>
      <c r="E311" s="135"/>
      <c r="F311" s="137"/>
      <c r="G311" s="138"/>
    </row>
    <row r="312" spans="1:11" ht="14" thickBot="1" x14ac:dyDescent="0.2">
      <c r="A312" s="108"/>
      <c r="B312" s="89"/>
      <c r="C312" s="88"/>
      <c r="D312" s="89"/>
      <c r="E312" s="89"/>
      <c r="F312" s="89"/>
      <c r="G312" s="90"/>
    </row>
    <row r="313" spans="1:11" x14ac:dyDescent="0.15">
      <c r="A313" s="3"/>
    </row>
    <row r="314" spans="1:11" ht="17" x14ac:dyDescent="0.2">
      <c r="A314" s="18"/>
      <c r="B314" s="19" t="s">
        <v>264</v>
      </c>
      <c r="C314" s="20"/>
      <c r="D314" s="20"/>
      <c r="E314" s="20" t="s">
        <v>267</v>
      </c>
      <c r="F314" s="52">
        <f>I314/K314*100</f>
        <v>0</v>
      </c>
      <c r="G314" s="21" t="s">
        <v>266</v>
      </c>
      <c r="I314" s="50">
        <f>COUNTIF(C302:C305,"y")+COUNTIF(C308:C312,"y")+COUNTIF(E306:E307,"y")</f>
        <v>0</v>
      </c>
      <c r="J314" s="50">
        <f>COUNTIF(C306,"y")+COUNTIF(E304,"y")+COUNTIF(E302,"y")+COUNTIF(G302:G306,"y")+COUNTIF(G308:G312,"y")</f>
        <v>0</v>
      </c>
      <c r="K314" s="50">
        <f>COUNTA(A302:A312)</f>
        <v>8</v>
      </c>
    </row>
    <row r="315" spans="1:11" ht="17" x14ac:dyDescent="0.15">
      <c r="A315" s="22"/>
      <c r="B315" s="23" t="s">
        <v>265</v>
      </c>
      <c r="C315" s="24"/>
      <c r="D315" s="24"/>
      <c r="E315" s="24" t="s">
        <v>267</v>
      </c>
      <c r="F315" s="53">
        <f>J314/K314*100</f>
        <v>0</v>
      </c>
      <c r="G315" s="25" t="s">
        <v>266</v>
      </c>
    </row>
    <row r="316" spans="1:11" ht="16" x14ac:dyDescent="0.15">
      <c r="A316" s="42"/>
      <c r="B316" s="43"/>
      <c r="C316" s="44"/>
      <c r="D316" s="44"/>
      <c r="E316" s="44"/>
      <c r="F316" s="44"/>
      <c r="G316" s="44"/>
    </row>
    <row r="317" spans="1:11" s="45" customFormat="1" ht="16" x14ac:dyDescent="0.15">
      <c r="A317" s="42"/>
      <c r="B317" s="43"/>
      <c r="C317" s="44"/>
      <c r="D317" s="44"/>
      <c r="E317" s="44"/>
      <c r="F317" s="44"/>
      <c r="G317" s="44"/>
      <c r="I317"/>
      <c r="J317"/>
      <c r="K317"/>
    </row>
    <row r="318" spans="1:11" s="45" customFormat="1" ht="16" x14ac:dyDescent="0.15">
      <c r="A318" s="42"/>
      <c r="B318" s="43"/>
      <c r="C318" s="44"/>
      <c r="D318" s="44"/>
      <c r="E318" s="44"/>
      <c r="F318" s="44"/>
      <c r="G318" s="44"/>
      <c r="I318"/>
      <c r="J318"/>
      <c r="K318"/>
    </row>
    <row r="319" spans="1:11" s="45" customFormat="1" ht="16" x14ac:dyDescent="0.15">
      <c r="A319" s="42"/>
      <c r="B319" s="43"/>
      <c r="C319" s="44"/>
      <c r="D319" s="44"/>
      <c r="E319" s="44"/>
      <c r="F319" s="44"/>
      <c r="G319" s="44"/>
      <c r="I319"/>
      <c r="J319"/>
      <c r="K319"/>
    </row>
    <row r="320" spans="1:11" s="45" customFormat="1" ht="16" x14ac:dyDescent="0.15">
      <c r="A320" s="42"/>
      <c r="B320" s="43"/>
      <c r="C320" s="44"/>
      <c r="D320" s="44"/>
      <c r="E320" s="44"/>
      <c r="F320" s="44"/>
      <c r="G320" s="44"/>
      <c r="I320"/>
      <c r="J320"/>
      <c r="K320"/>
    </row>
    <row r="321" spans="1:11" s="45" customFormat="1" ht="16" x14ac:dyDescent="0.15">
      <c r="A321" s="42"/>
      <c r="B321" s="43"/>
      <c r="C321" s="44"/>
      <c r="D321" s="44"/>
      <c r="E321" s="44"/>
      <c r="F321" s="44"/>
      <c r="G321" s="44"/>
      <c r="I321"/>
      <c r="J321"/>
      <c r="K321"/>
    </row>
    <row r="322" spans="1:11" s="45" customFormat="1" ht="16" x14ac:dyDescent="0.15">
      <c r="A322" s="42"/>
      <c r="B322" s="43"/>
      <c r="C322" s="44"/>
      <c r="D322" s="44"/>
      <c r="E322" s="44"/>
      <c r="F322" s="44"/>
      <c r="G322" s="44"/>
      <c r="I322"/>
      <c r="J322"/>
      <c r="K322"/>
    </row>
    <row r="323" spans="1:11" s="45" customFormat="1" ht="16" x14ac:dyDescent="0.15">
      <c r="A323" s="42"/>
      <c r="B323" s="46" t="s">
        <v>366</v>
      </c>
      <c r="C323" s="44"/>
      <c r="D323" s="44"/>
      <c r="E323" s="44"/>
      <c r="F323" s="44"/>
      <c r="G323" s="44"/>
      <c r="I323"/>
      <c r="J323"/>
      <c r="K323"/>
    </row>
    <row r="324" spans="1:11" s="45" customFormat="1" ht="16" x14ac:dyDescent="0.15">
      <c r="A324" s="42"/>
      <c r="B324" s="46" t="s">
        <v>367</v>
      </c>
      <c r="C324" s="44"/>
      <c r="D324" s="44"/>
      <c r="E324" s="44"/>
      <c r="F324" s="44"/>
      <c r="G324" s="44"/>
      <c r="I324"/>
      <c r="J324"/>
      <c r="K324"/>
    </row>
    <row r="325" spans="1:11" s="45" customFormat="1" ht="17" x14ac:dyDescent="0.15">
      <c r="A325" s="39" t="s">
        <v>138</v>
      </c>
      <c r="B325" s="1"/>
      <c r="C325" s="1"/>
      <c r="D325" s="1"/>
      <c r="E325" s="1"/>
      <c r="F325" s="1"/>
      <c r="G325" s="1"/>
      <c r="I325"/>
      <c r="J325"/>
      <c r="K325"/>
    </row>
    <row r="326" spans="1:11" s="45" customFormat="1" ht="14" thickBot="1" x14ac:dyDescent="0.2">
      <c r="A326" s="3"/>
      <c r="B326" s="1"/>
      <c r="C326" s="1"/>
      <c r="D326" s="1"/>
      <c r="E326" s="1"/>
      <c r="F326" s="1"/>
      <c r="G326" s="1"/>
      <c r="I326"/>
      <c r="J326"/>
      <c r="K326"/>
    </row>
    <row r="327" spans="1:11" ht="28" x14ac:dyDescent="0.15">
      <c r="A327" s="91" t="s">
        <v>139</v>
      </c>
      <c r="B327" s="122" t="s">
        <v>140</v>
      </c>
      <c r="C327" s="122"/>
      <c r="D327" s="112" t="s">
        <v>141</v>
      </c>
      <c r="E327" s="112"/>
      <c r="F327" s="123" t="s">
        <v>301</v>
      </c>
      <c r="G327" s="124"/>
    </row>
    <row r="328" spans="1:11" ht="28" x14ac:dyDescent="0.15">
      <c r="A328" s="75" t="s">
        <v>142</v>
      </c>
      <c r="B328" s="76" t="s">
        <v>143</v>
      </c>
      <c r="C328" s="76"/>
      <c r="D328" s="77" t="s">
        <v>355</v>
      </c>
      <c r="E328" s="77"/>
      <c r="F328" s="78" t="s">
        <v>144</v>
      </c>
      <c r="G328" s="85"/>
    </row>
    <row r="329" spans="1:11" ht="28" x14ac:dyDescent="0.15">
      <c r="A329" s="75" t="s">
        <v>148</v>
      </c>
      <c r="B329" s="76" t="s">
        <v>145</v>
      </c>
      <c r="C329" s="76"/>
      <c r="D329" s="77" t="s">
        <v>146</v>
      </c>
      <c r="E329" s="77"/>
      <c r="F329" s="78" t="s">
        <v>8</v>
      </c>
      <c r="G329" s="85"/>
    </row>
    <row r="330" spans="1:11" ht="14" x14ac:dyDescent="0.15">
      <c r="A330" s="75" t="s">
        <v>147</v>
      </c>
      <c r="B330" s="76" t="s">
        <v>7</v>
      </c>
      <c r="C330" s="76"/>
      <c r="D330" s="150"/>
      <c r="E330" s="150"/>
      <c r="F330" s="78" t="s">
        <v>8</v>
      </c>
      <c r="G330" s="78"/>
    </row>
    <row r="331" spans="1:11" ht="42" x14ac:dyDescent="0.15">
      <c r="A331" s="75" t="s">
        <v>149</v>
      </c>
      <c r="B331" s="76" t="s">
        <v>151</v>
      </c>
      <c r="C331" s="76"/>
      <c r="D331" s="78" t="s">
        <v>150</v>
      </c>
      <c r="E331" s="78"/>
      <c r="F331" s="78" t="s">
        <v>8</v>
      </c>
      <c r="G331" s="85"/>
    </row>
    <row r="332" spans="1:11" ht="28" x14ac:dyDescent="0.15">
      <c r="A332" s="75" t="s">
        <v>152</v>
      </c>
      <c r="B332" s="83" t="s">
        <v>356</v>
      </c>
      <c r="C332" s="83"/>
      <c r="D332" s="84" t="s">
        <v>357</v>
      </c>
      <c r="E332" s="84"/>
      <c r="F332" s="83" t="s">
        <v>358</v>
      </c>
      <c r="G332" s="133"/>
    </row>
    <row r="333" spans="1:11" ht="28" x14ac:dyDescent="0.15">
      <c r="A333" s="75" t="s">
        <v>153</v>
      </c>
      <c r="B333" s="76" t="s">
        <v>73</v>
      </c>
      <c r="C333" s="76"/>
      <c r="D333" s="77" t="s">
        <v>154</v>
      </c>
      <c r="E333" s="77"/>
      <c r="F333" s="78" t="s">
        <v>155</v>
      </c>
      <c r="G333" s="85"/>
    </row>
    <row r="334" spans="1:11" ht="28" x14ac:dyDescent="0.15">
      <c r="A334" s="104" t="s">
        <v>156</v>
      </c>
      <c r="B334" s="81" t="s">
        <v>327</v>
      </c>
      <c r="C334" s="81"/>
      <c r="D334" s="137" t="s">
        <v>328</v>
      </c>
      <c r="E334" s="137"/>
      <c r="F334" s="82" t="s">
        <v>329</v>
      </c>
      <c r="G334" s="134"/>
    </row>
    <row r="335" spans="1:11" ht="28" x14ac:dyDescent="0.15">
      <c r="A335" s="104" t="s">
        <v>160</v>
      </c>
      <c r="B335" s="81" t="s">
        <v>158</v>
      </c>
      <c r="C335" s="81"/>
      <c r="D335" s="82" t="s">
        <v>95</v>
      </c>
      <c r="E335" s="82"/>
      <c r="F335" s="82" t="s">
        <v>159</v>
      </c>
      <c r="G335" s="134"/>
    </row>
    <row r="336" spans="1:11" ht="14" x14ac:dyDescent="0.15">
      <c r="A336" s="104" t="s">
        <v>161</v>
      </c>
      <c r="B336" s="81" t="s">
        <v>7</v>
      </c>
      <c r="C336" s="81"/>
      <c r="D336" s="150"/>
      <c r="E336" s="150"/>
      <c r="F336" s="82" t="s">
        <v>8</v>
      </c>
      <c r="G336" s="82"/>
    </row>
    <row r="337" spans="1:11" ht="14" x14ac:dyDescent="0.15">
      <c r="A337" s="104" t="s">
        <v>165</v>
      </c>
      <c r="B337" s="81" t="s">
        <v>336</v>
      </c>
      <c r="C337" s="81"/>
      <c r="D337" s="135" t="s">
        <v>360</v>
      </c>
      <c r="E337" s="135"/>
      <c r="F337" s="82" t="s">
        <v>166</v>
      </c>
      <c r="G337" s="134"/>
    </row>
    <row r="338" spans="1:11" ht="14" x14ac:dyDescent="0.15">
      <c r="A338" s="104" t="s">
        <v>168</v>
      </c>
      <c r="B338" s="81" t="s">
        <v>169</v>
      </c>
      <c r="C338" s="81"/>
      <c r="D338" s="135" t="s">
        <v>170</v>
      </c>
      <c r="E338" s="135"/>
      <c r="F338" s="82" t="s">
        <v>157</v>
      </c>
      <c r="G338" s="134"/>
    </row>
    <row r="339" spans="1:11" ht="26" x14ac:dyDescent="0.15">
      <c r="A339" s="104" t="s">
        <v>403</v>
      </c>
      <c r="B339" s="151" t="s">
        <v>162</v>
      </c>
      <c r="C339" s="81"/>
      <c r="D339" s="135" t="s">
        <v>163</v>
      </c>
      <c r="E339" s="135"/>
      <c r="F339" s="82" t="s">
        <v>164</v>
      </c>
      <c r="G339" s="134"/>
    </row>
    <row r="340" spans="1:11" ht="14" x14ac:dyDescent="0.15">
      <c r="A340" s="104" t="s">
        <v>167</v>
      </c>
      <c r="B340" s="81" t="s">
        <v>335</v>
      </c>
      <c r="C340" s="81"/>
      <c r="D340" s="135" t="s">
        <v>359</v>
      </c>
      <c r="E340" s="135"/>
      <c r="F340" s="82" t="s">
        <v>166</v>
      </c>
      <c r="G340" s="134"/>
    </row>
    <row r="341" spans="1:11" ht="14" x14ac:dyDescent="0.15">
      <c r="A341" s="104" t="s">
        <v>404</v>
      </c>
      <c r="B341" s="81" t="s">
        <v>8</v>
      </c>
      <c r="C341" s="81"/>
      <c r="D341" s="135" t="s">
        <v>171</v>
      </c>
      <c r="E341" s="135"/>
      <c r="F341" s="82" t="s">
        <v>172</v>
      </c>
      <c r="G341" s="134"/>
    </row>
    <row r="342" spans="1:11" ht="25.5" customHeight="1" x14ac:dyDescent="0.15">
      <c r="A342" s="104" t="s">
        <v>332</v>
      </c>
      <c r="B342" s="81" t="s">
        <v>330</v>
      </c>
      <c r="C342" s="81"/>
      <c r="D342" s="135"/>
      <c r="E342" s="135"/>
      <c r="F342" s="82" t="s">
        <v>331</v>
      </c>
      <c r="G342" s="134"/>
    </row>
    <row r="343" spans="1:11" ht="25.5" customHeight="1" x14ac:dyDescent="0.15">
      <c r="A343" s="104"/>
      <c r="B343" s="135"/>
      <c r="C343" s="136"/>
      <c r="D343" s="135"/>
      <c r="E343" s="135"/>
      <c r="F343" s="135"/>
      <c r="G343" s="138"/>
    </row>
    <row r="344" spans="1:11" x14ac:dyDescent="0.15">
      <c r="A344" s="104"/>
      <c r="B344" s="135"/>
      <c r="C344" s="136"/>
      <c r="D344" s="135"/>
      <c r="E344" s="135"/>
      <c r="F344" s="135"/>
      <c r="G344" s="138"/>
    </row>
    <row r="345" spans="1:11" ht="14" thickBot="1" x14ac:dyDescent="0.2">
      <c r="A345" s="108"/>
      <c r="B345" s="89"/>
      <c r="C345" s="88"/>
      <c r="D345" s="89"/>
      <c r="E345" s="89"/>
      <c r="F345" s="89"/>
      <c r="G345" s="90"/>
    </row>
    <row r="346" spans="1:11" x14ac:dyDescent="0.15">
      <c r="A346" s="3"/>
    </row>
    <row r="347" spans="1:11" ht="17" x14ac:dyDescent="0.2">
      <c r="A347" s="18"/>
      <c r="B347" s="19" t="s">
        <v>264</v>
      </c>
      <c r="C347" s="20"/>
      <c r="D347" s="20"/>
      <c r="E347" s="20" t="s">
        <v>267</v>
      </c>
      <c r="F347" s="52">
        <f>I347/K347*100</f>
        <v>0</v>
      </c>
      <c r="G347" s="21" t="s">
        <v>266</v>
      </c>
      <c r="I347" s="50">
        <f>COUNTIF(C333:C345,"y")+COUNTIF(E332,"y")+COUNTIF(C327:C331,"y")</f>
        <v>0</v>
      </c>
      <c r="J347" s="50">
        <f>COUNTIF(E331,"y")+COUNTIF(G327:G331,"y")+COUNTIF(E335,"y")+COUNTIF(G333:G345,"y")</f>
        <v>0</v>
      </c>
      <c r="K347" s="50">
        <f>COUNTA(A327:A345)</f>
        <v>16</v>
      </c>
    </row>
    <row r="348" spans="1:11" ht="17" x14ac:dyDescent="0.15">
      <c r="A348" s="22"/>
      <c r="B348" s="23" t="s">
        <v>265</v>
      </c>
      <c r="C348" s="24"/>
      <c r="D348" s="24"/>
      <c r="E348" s="24" t="s">
        <v>267</v>
      </c>
      <c r="F348" s="53">
        <f>J347/K347*100</f>
        <v>0</v>
      </c>
      <c r="G348" s="25" t="s">
        <v>266</v>
      </c>
    </row>
    <row r="357" spans="1:11" ht="16" x14ac:dyDescent="0.15">
      <c r="B357" s="47" t="s">
        <v>364</v>
      </c>
    </row>
    <row r="358" spans="1:11" ht="16" x14ac:dyDescent="0.15">
      <c r="B358" s="47" t="s">
        <v>365</v>
      </c>
    </row>
    <row r="359" spans="1:11" ht="16" x14ac:dyDescent="0.15">
      <c r="B359" s="47"/>
    </row>
    <row r="360" spans="1:11" ht="18" x14ac:dyDescent="0.15">
      <c r="A360" s="30" t="s">
        <v>276</v>
      </c>
    </row>
    <row r="362" spans="1:11" x14ac:dyDescent="0.15">
      <c r="A362" s="16" t="s">
        <v>280</v>
      </c>
    </row>
    <row r="363" spans="1:11" x14ac:dyDescent="0.15">
      <c r="A363" s="18"/>
      <c r="B363" s="31" t="s">
        <v>264</v>
      </c>
      <c r="C363" s="32"/>
      <c r="D363" s="32"/>
      <c r="E363" s="32" t="s">
        <v>267</v>
      </c>
      <c r="F363" s="56">
        <f>F31</f>
        <v>0</v>
      </c>
      <c r="G363" s="33" t="s">
        <v>266</v>
      </c>
    </row>
    <row r="364" spans="1:11" x14ac:dyDescent="0.15">
      <c r="A364" s="22"/>
      <c r="B364" s="35" t="s">
        <v>265</v>
      </c>
      <c r="C364" s="36"/>
      <c r="D364" s="36"/>
      <c r="E364" s="36" t="s">
        <v>267</v>
      </c>
      <c r="F364" s="55">
        <f>F32</f>
        <v>0</v>
      </c>
      <c r="G364" s="37" t="s">
        <v>266</v>
      </c>
    </row>
    <row r="366" spans="1:11" ht="10" customHeight="1" x14ac:dyDescent="0.15">
      <c r="A366" s="16" t="s">
        <v>262</v>
      </c>
    </row>
    <row r="367" spans="1:11" x14ac:dyDescent="0.15">
      <c r="A367" s="18"/>
      <c r="B367" s="31" t="s">
        <v>264</v>
      </c>
      <c r="C367" s="32"/>
      <c r="D367" s="32"/>
      <c r="E367" s="32" t="s">
        <v>267</v>
      </c>
      <c r="F367" s="54">
        <f>F64</f>
        <v>0</v>
      </c>
      <c r="G367" s="33" t="s">
        <v>266</v>
      </c>
    </row>
    <row r="368" spans="1:11" s="34" customFormat="1" x14ac:dyDescent="0.15">
      <c r="A368" s="22"/>
      <c r="B368" s="35" t="s">
        <v>265</v>
      </c>
      <c r="C368" s="36"/>
      <c r="D368" s="36"/>
      <c r="E368" s="36" t="s">
        <v>267</v>
      </c>
      <c r="F368" s="55">
        <f>F65</f>
        <v>0</v>
      </c>
      <c r="G368" s="37" t="s">
        <v>266</v>
      </c>
      <c r="I368"/>
      <c r="J368"/>
      <c r="K368"/>
    </row>
    <row r="369" spans="1:11" s="34" customFormat="1" x14ac:dyDescent="0.15">
      <c r="A369" s="2"/>
      <c r="B369" s="1"/>
      <c r="C369" s="1"/>
      <c r="D369" s="1"/>
      <c r="E369" s="1"/>
      <c r="F369" s="1"/>
      <c r="G369" s="1"/>
      <c r="I369"/>
      <c r="J369"/>
      <c r="K369"/>
    </row>
    <row r="370" spans="1:11" ht="10" customHeight="1" x14ac:dyDescent="0.15">
      <c r="A370" s="2" t="s">
        <v>56</v>
      </c>
    </row>
    <row r="371" spans="1:11" x14ac:dyDescent="0.15">
      <c r="A371" s="18"/>
      <c r="B371" s="31" t="s">
        <v>264</v>
      </c>
      <c r="C371" s="32"/>
      <c r="D371" s="32"/>
      <c r="E371" s="32" t="s">
        <v>267</v>
      </c>
      <c r="F371" s="54">
        <f>F80</f>
        <v>0</v>
      </c>
      <c r="G371" s="33" t="s">
        <v>266</v>
      </c>
    </row>
    <row r="372" spans="1:11" x14ac:dyDescent="0.15">
      <c r="A372" s="22"/>
      <c r="B372" s="35" t="s">
        <v>265</v>
      </c>
      <c r="C372" s="36"/>
      <c r="D372" s="36"/>
      <c r="E372" s="36" t="s">
        <v>267</v>
      </c>
      <c r="F372" s="55">
        <f>F81</f>
        <v>0</v>
      </c>
      <c r="G372" s="37" t="s">
        <v>266</v>
      </c>
    </row>
    <row r="373" spans="1:11" x14ac:dyDescent="0.15">
      <c r="A373" s="2"/>
    </row>
    <row r="374" spans="1:11" ht="10" customHeight="1" x14ac:dyDescent="0.15">
      <c r="A374" s="5" t="s">
        <v>9</v>
      </c>
    </row>
    <row r="375" spans="1:11" x14ac:dyDescent="0.15">
      <c r="A375" s="18"/>
      <c r="B375" s="31" t="s">
        <v>264</v>
      </c>
      <c r="C375" s="32"/>
      <c r="D375" s="32"/>
      <c r="E375" s="32" t="s">
        <v>267</v>
      </c>
      <c r="F375" s="54">
        <f>F99</f>
        <v>0</v>
      </c>
      <c r="G375" s="33" t="s">
        <v>266</v>
      </c>
    </row>
    <row r="376" spans="1:11" x14ac:dyDescent="0.15">
      <c r="A376" s="22"/>
      <c r="B376" s="35" t="s">
        <v>265</v>
      </c>
      <c r="C376" s="36"/>
      <c r="D376" s="36"/>
      <c r="E376" s="36" t="s">
        <v>267</v>
      </c>
      <c r="F376" s="55">
        <f>F100</f>
        <v>0</v>
      </c>
      <c r="G376" s="37" t="s">
        <v>266</v>
      </c>
    </row>
    <row r="377" spans="1:11" x14ac:dyDescent="0.15">
      <c r="A377" s="5"/>
    </row>
    <row r="378" spans="1:11" ht="10" customHeight="1" x14ac:dyDescent="0.15">
      <c r="A378" s="5" t="s">
        <v>21</v>
      </c>
    </row>
    <row r="379" spans="1:11" x14ac:dyDescent="0.15">
      <c r="A379" s="18"/>
      <c r="B379" s="31" t="s">
        <v>264</v>
      </c>
      <c r="C379" s="32"/>
      <c r="D379" s="32"/>
      <c r="E379" s="32" t="s">
        <v>267</v>
      </c>
      <c r="F379" s="54">
        <f>F117</f>
        <v>0</v>
      </c>
      <c r="G379" s="33" t="s">
        <v>266</v>
      </c>
    </row>
    <row r="380" spans="1:11" x14ac:dyDescent="0.15">
      <c r="A380" s="22"/>
      <c r="B380" s="35" t="s">
        <v>265</v>
      </c>
      <c r="C380" s="36"/>
      <c r="D380" s="36"/>
      <c r="E380" s="36" t="s">
        <v>267</v>
      </c>
      <c r="F380" s="55">
        <f>F118</f>
        <v>0</v>
      </c>
      <c r="G380" s="37" t="s">
        <v>266</v>
      </c>
    </row>
    <row r="381" spans="1:11" x14ac:dyDescent="0.15">
      <c r="A381" s="5"/>
    </row>
    <row r="382" spans="1:11" ht="10" customHeight="1" x14ac:dyDescent="0.15">
      <c r="A382" s="5" t="s">
        <v>38</v>
      </c>
    </row>
    <row r="383" spans="1:11" x14ac:dyDescent="0.15">
      <c r="A383" s="18"/>
      <c r="B383" s="31" t="s">
        <v>264</v>
      </c>
      <c r="C383" s="32"/>
      <c r="D383" s="32"/>
      <c r="E383" s="32" t="s">
        <v>267</v>
      </c>
      <c r="F383" s="54">
        <f>F137</f>
        <v>0</v>
      </c>
      <c r="G383" s="33" t="s">
        <v>266</v>
      </c>
    </row>
    <row r="384" spans="1:11" x14ac:dyDescent="0.15">
      <c r="A384" s="22"/>
      <c r="B384" s="35" t="s">
        <v>265</v>
      </c>
      <c r="C384" s="36"/>
      <c r="D384" s="36"/>
      <c r="E384" s="36" t="s">
        <v>267</v>
      </c>
      <c r="F384" s="55">
        <f>F138</f>
        <v>0</v>
      </c>
      <c r="G384" s="37" t="s">
        <v>266</v>
      </c>
    </row>
    <row r="385" spans="1:7" x14ac:dyDescent="0.15">
      <c r="A385" s="5"/>
    </row>
    <row r="386" spans="1:7" ht="10" customHeight="1" x14ac:dyDescent="0.15">
      <c r="A386" s="2" t="s">
        <v>75</v>
      </c>
    </row>
    <row r="387" spans="1:7" x14ac:dyDescent="0.15">
      <c r="A387" s="18"/>
      <c r="B387" s="31" t="s">
        <v>264</v>
      </c>
      <c r="C387" s="32"/>
      <c r="D387" s="32"/>
      <c r="E387" s="32" t="s">
        <v>267</v>
      </c>
      <c r="F387" s="54">
        <f>F173</f>
        <v>0</v>
      </c>
      <c r="G387" s="33" t="s">
        <v>266</v>
      </c>
    </row>
    <row r="388" spans="1:7" x14ac:dyDescent="0.15">
      <c r="A388" s="22"/>
      <c r="B388" s="35" t="s">
        <v>265</v>
      </c>
      <c r="C388" s="36"/>
      <c r="D388" s="36"/>
      <c r="E388" s="36" t="s">
        <v>267</v>
      </c>
      <c r="F388" s="55">
        <f>F174</f>
        <v>0</v>
      </c>
      <c r="G388" s="37" t="s">
        <v>266</v>
      </c>
    </row>
    <row r="389" spans="1:7" x14ac:dyDescent="0.15">
      <c r="A389" s="2"/>
    </row>
    <row r="390" spans="1:7" ht="10" customHeight="1" x14ac:dyDescent="0.15">
      <c r="A390" s="10" t="s">
        <v>201</v>
      </c>
    </row>
    <row r="391" spans="1:7" x14ac:dyDescent="0.15">
      <c r="A391" s="18"/>
      <c r="B391" s="31" t="s">
        <v>264</v>
      </c>
      <c r="C391" s="32"/>
      <c r="D391" s="32"/>
      <c r="E391" s="32" t="s">
        <v>267</v>
      </c>
      <c r="F391" s="54">
        <f>F200</f>
        <v>0</v>
      </c>
      <c r="G391" s="33" t="s">
        <v>266</v>
      </c>
    </row>
    <row r="392" spans="1:7" x14ac:dyDescent="0.15">
      <c r="A392" s="22"/>
      <c r="B392" s="35" t="s">
        <v>265</v>
      </c>
      <c r="C392" s="36"/>
      <c r="D392" s="36"/>
      <c r="E392" s="36" t="s">
        <v>267</v>
      </c>
      <c r="F392" s="55">
        <f>F201</f>
        <v>0</v>
      </c>
      <c r="G392" s="37" t="s">
        <v>266</v>
      </c>
    </row>
    <row r="393" spans="1:7" x14ac:dyDescent="0.15">
      <c r="A393" s="10"/>
    </row>
    <row r="394" spans="1:7" ht="10" customHeight="1" x14ac:dyDescent="0.15">
      <c r="A394" s="2" t="s">
        <v>101</v>
      </c>
    </row>
    <row r="395" spans="1:7" x14ac:dyDescent="0.15">
      <c r="A395" s="18"/>
      <c r="B395" s="31" t="s">
        <v>264</v>
      </c>
      <c r="C395" s="32"/>
      <c r="D395" s="32"/>
      <c r="E395" s="32" t="s">
        <v>267</v>
      </c>
      <c r="F395" s="54">
        <f>F216</f>
        <v>0</v>
      </c>
      <c r="G395" s="33" t="s">
        <v>266</v>
      </c>
    </row>
    <row r="396" spans="1:7" x14ac:dyDescent="0.15">
      <c r="A396" s="22"/>
      <c r="B396" s="35" t="s">
        <v>265</v>
      </c>
      <c r="C396" s="36"/>
      <c r="D396" s="36"/>
      <c r="E396" s="36" t="s">
        <v>267</v>
      </c>
      <c r="F396" s="55">
        <f>F217</f>
        <v>0</v>
      </c>
      <c r="G396" s="37" t="s">
        <v>266</v>
      </c>
    </row>
    <row r="397" spans="1:7" x14ac:dyDescent="0.15">
      <c r="A397" s="2"/>
    </row>
    <row r="398" spans="1:7" ht="10" customHeight="1" x14ac:dyDescent="0.15">
      <c r="A398" s="2" t="s">
        <v>62</v>
      </c>
    </row>
    <row r="399" spans="1:7" x14ac:dyDescent="0.15">
      <c r="A399" s="18"/>
      <c r="B399" s="31" t="s">
        <v>264</v>
      </c>
      <c r="C399" s="32"/>
      <c r="D399" s="32"/>
      <c r="E399" s="32" t="s">
        <v>267</v>
      </c>
      <c r="F399" s="54">
        <f>F242</f>
        <v>0</v>
      </c>
      <c r="G399" s="33" t="s">
        <v>266</v>
      </c>
    </row>
    <row r="400" spans="1:7" x14ac:dyDescent="0.15">
      <c r="A400" s="22"/>
      <c r="B400" s="35" t="s">
        <v>265</v>
      </c>
      <c r="C400" s="36"/>
      <c r="D400" s="36"/>
      <c r="E400" s="36" t="s">
        <v>267</v>
      </c>
      <c r="F400" s="55">
        <f>F243</f>
        <v>0</v>
      </c>
      <c r="G400" s="37" t="s">
        <v>266</v>
      </c>
    </row>
    <row r="401" spans="1:7" x14ac:dyDescent="0.15">
      <c r="A401" s="6"/>
    </row>
    <row r="402" spans="1:7" ht="10" customHeight="1" x14ac:dyDescent="0.15">
      <c r="A402" s="2" t="s">
        <v>395</v>
      </c>
    </row>
    <row r="403" spans="1:7" x14ac:dyDescent="0.15">
      <c r="A403" s="18"/>
      <c r="B403" s="31" t="s">
        <v>264</v>
      </c>
      <c r="C403" s="32"/>
      <c r="D403" s="32"/>
      <c r="E403" s="32" t="s">
        <v>267</v>
      </c>
      <c r="F403" s="54">
        <f>F260</f>
        <v>0</v>
      </c>
      <c r="G403" s="33" t="s">
        <v>266</v>
      </c>
    </row>
    <row r="404" spans="1:7" x14ac:dyDescent="0.15">
      <c r="A404" s="22"/>
      <c r="B404" s="35" t="s">
        <v>265</v>
      </c>
      <c r="C404" s="36"/>
      <c r="D404" s="36"/>
      <c r="E404" s="36" t="s">
        <v>267</v>
      </c>
      <c r="F404" s="55">
        <f>F261</f>
        <v>0</v>
      </c>
      <c r="G404" s="37" t="s">
        <v>266</v>
      </c>
    </row>
    <row r="405" spans="1:7" x14ac:dyDescent="0.15">
      <c r="A405" s="2"/>
    </row>
    <row r="406" spans="1:7" ht="10" customHeight="1" x14ac:dyDescent="0.15">
      <c r="A406" s="2" t="s">
        <v>173</v>
      </c>
    </row>
    <row r="407" spans="1:7" x14ac:dyDescent="0.15">
      <c r="A407" s="18"/>
      <c r="B407" s="31" t="s">
        <v>264</v>
      </c>
      <c r="C407" s="32"/>
      <c r="D407" s="32"/>
      <c r="E407" s="32" t="s">
        <v>267</v>
      </c>
      <c r="F407" s="54">
        <f>F287</f>
        <v>0</v>
      </c>
      <c r="G407" s="33" t="s">
        <v>266</v>
      </c>
    </row>
    <row r="408" spans="1:7" x14ac:dyDescent="0.15">
      <c r="A408" s="22"/>
      <c r="B408" s="35" t="s">
        <v>265</v>
      </c>
      <c r="C408" s="36"/>
      <c r="D408" s="36"/>
      <c r="E408" s="36" t="s">
        <v>267</v>
      </c>
      <c r="F408" s="55">
        <f>F288</f>
        <v>0</v>
      </c>
      <c r="G408" s="37" t="s">
        <v>266</v>
      </c>
    </row>
    <row r="409" spans="1:7" x14ac:dyDescent="0.15">
      <c r="A409" s="2"/>
    </row>
    <row r="410" spans="1:7" ht="10" customHeight="1" x14ac:dyDescent="0.15">
      <c r="A410" s="2" t="s">
        <v>123</v>
      </c>
    </row>
    <row r="411" spans="1:7" x14ac:dyDescent="0.15">
      <c r="A411" s="18"/>
      <c r="B411" s="31" t="s">
        <v>264</v>
      </c>
      <c r="C411" s="32"/>
      <c r="D411" s="32"/>
      <c r="E411" s="32" t="s">
        <v>267</v>
      </c>
      <c r="F411" s="54">
        <f>F314</f>
        <v>0</v>
      </c>
      <c r="G411" s="33" t="s">
        <v>266</v>
      </c>
    </row>
    <row r="412" spans="1:7" x14ac:dyDescent="0.15">
      <c r="A412" s="22"/>
      <c r="B412" s="35" t="s">
        <v>265</v>
      </c>
      <c r="C412" s="36"/>
      <c r="D412" s="36"/>
      <c r="E412" s="36" t="s">
        <v>267</v>
      </c>
      <c r="F412" s="55">
        <f>F315</f>
        <v>0</v>
      </c>
      <c r="G412" s="37" t="s">
        <v>266</v>
      </c>
    </row>
    <row r="413" spans="1:7" x14ac:dyDescent="0.15">
      <c r="A413" s="2"/>
    </row>
    <row r="414" spans="1:7" ht="10" customHeight="1" x14ac:dyDescent="0.15">
      <c r="A414" s="2" t="s">
        <v>138</v>
      </c>
    </row>
    <row r="415" spans="1:7" x14ac:dyDescent="0.15">
      <c r="A415" s="18"/>
      <c r="B415" s="31" t="s">
        <v>264</v>
      </c>
      <c r="C415" s="32"/>
      <c r="D415" s="32"/>
      <c r="E415" s="32" t="s">
        <v>267</v>
      </c>
      <c r="F415" s="54">
        <f>F347</f>
        <v>0</v>
      </c>
      <c r="G415" s="33" t="s">
        <v>266</v>
      </c>
    </row>
    <row r="416" spans="1:7" x14ac:dyDescent="0.15">
      <c r="A416" s="22"/>
      <c r="B416" s="35" t="s">
        <v>265</v>
      </c>
      <c r="C416" s="36"/>
      <c r="D416" s="36"/>
      <c r="E416" s="36" t="s">
        <v>267</v>
      </c>
      <c r="F416" s="55">
        <f>F348</f>
        <v>0</v>
      </c>
      <c r="G416" s="37" t="s">
        <v>266</v>
      </c>
    </row>
    <row r="418" ht="10" customHeight="1" x14ac:dyDescent="0.15"/>
  </sheetData>
  <sheetProtection password="C8D9" sheet="1" objects="1" scenarios="1"/>
  <protectedRanges>
    <protectedRange password="CF7A" sqref="A314:G315" name="Bereich2"/>
    <protectedRange sqref="A327:G345" name="Bereich1"/>
  </protectedRanges>
  <mergeCells count="7">
    <mergeCell ref="A5:G5"/>
    <mergeCell ref="E6:G6"/>
    <mergeCell ref="B44:G45"/>
    <mergeCell ref="A8:G8"/>
    <mergeCell ref="A11:G11"/>
    <mergeCell ref="A9:G9"/>
    <mergeCell ref="A10:G10"/>
  </mergeCells>
  <phoneticPr fontId="2" type="noConversion"/>
  <pageMargins left="0.78740157499999996" right="0.74" top="0.984251969" bottom="0.984251969" header="0.4921259845" footer="0.4921259845"/>
  <pageSetup paperSize="9" scale="66" orientation="portrait"/>
  <headerFooter alignWithMargins="0">
    <oddHeader>&amp;A</oddHeader>
    <oddFooter>&amp;LHolm + Laue, Moorweg 6, 24784 Westerrönfeld&amp;RTel.: 04331 - 201740; E-Mail: info@holm-laue.de</oddFooter>
  </headerFooter>
  <rowBreaks count="8" manualBreakCount="8">
    <brk id="46" max="16383" man="1"/>
    <brk id="85" max="16383" man="1"/>
    <brk id="121" max="16383" man="1"/>
    <brk id="152" max="16383" man="1"/>
    <brk id="202" max="16383" man="1"/>
    <brk id="244" max="16383" man="1"/>
    <brk id="299" max="16383" man="1"/>
    <brk id="359" max="16383" man="1"/>
  </rowBreaks>
  <colBreaks count="1" manualBreakCount="1">
    <brk id="8"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Erfolgreiche Kälberaufzucht</vt:lpstr>
      <vt:lpstr>'Erfolgreiche Kälberaufzucht'!Druckbereich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Microsoft Office User</cp:lastModifiedBy>
  <cp:lastPrinted>2018-01-29T17:46:51Z</cp:lastPrinted>
  <dcterms:created xsi:type="dcterms:W3CDTF">2007-01-16T21:31:05Z</dcterms:created>
  <dcterms:modified xsi:type="dcterms:W3CDTF">2023-03-29T05:50:10Z</dcterms:modified>
</cp:coreProperties>
</file>